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50" tabRatio="395"/>
  </bookViews>
  <sheets>
    <sheet name="на 01.09.2019г." sheetId="2" r:id="rId1"/>
  </sheets>
  <definedNames>
    <definedName name="а1">#REF!</definedName>
  </definedNames>
  <calcPr calcId="162913"/>
</workbook>
</file>

<file path=xl/calcChain.xml><?xml version="1.0" encoding="utf-8"?>
<calcChain xmlns="http://schemas.openxmlformats.org/spreadsheetml/2006/main">
  <c r="R47" i="2" l="1"/>
  <c r="R19" i="2"/>
  <c r="D104" i="2"/>
  <c r="R103" i="2"/>
  <c r="Q103" i="2"/>
  <c r="N103" i="2"/>
  <c r="L103" i="2"/>
  <c r="V102" i="2"/>
  <c r="J102" i="2"/>
  <c r="V101" i="2"/>
  <c r="J101" i="2"/>
  <c r="V100" i="2"/>
  <c r="V99" i="2"/>
  <c r="V98" i="2"/>
  <c r="J98" i="2"/>
  <c r="V97" i="2"/>
  <c r="V96" i="2"/>
  <c r="P96" i="2"/>
  <c r="P103" i="2" s="1"/>
  <c r="V95" i="2"/>
  <c r="J95" i="2"/>
  <c r="V94" i="2"/>
  <c r="J94" i="2"/>
  <c r="V93" i="2"/>
  <c r="J93" i="2"/>
  <c r="V92" i="2"/>
  <c r="J92" i="2"/>
  <c r="V91" i="2"/>
  <c r="J91" i="2"/>
  <c r="V90" i="2"/>
  <c r="J90" i="2"/>
  <c r="V89" i="2"/>
  <c r="J89" i="2"/>
  <c r="V88" i="2"/>
  <c r="J88" i="2"/>
  <c r="V87" i="2"/>
  <c r="J87" i="2"/>
  <c r="Q86" i="2"/>
  <c r="O86" i="2"/>
  <c r="O103" i="2" s="1"/>
  <c r="O104" i="2" s="1"/>
  <c r="N86" i="2"/>
  <c r="L86" i="2"/>
  <c r="V85" i="2"/>
  <c r="P85" i="2"/>
  <c r="J85" i="2"/>
  <c r="V84" i="2"/>
  <c r="J84" i="2"/>
  <c r="V83" i="2"/>
  <c r="J83" i="2"/>
  <c r="V82" i="2"/>
  <c r="J82" i="2"/>
  <c r="V81" i="2"/>
  <c r="J81" i="2"/>
  <c r="V80" i="2"/>
  <c r="J80" i="2"/>
  <c r="V79" i="2"/>
  <c r="J79" i="2"/>
  <c r="V78" i="2"/>
  <c r="J78" i="2"/>
  <c r="V77" i="2"/>
  <c r="J77" i="2"/>
  <c r="V76" i="2"/>
  <c r="J76" i="2"/>
  <c r="V75" i="2"/>
  <c r="V74" i="2"/>
  <c r="J74" i="2"/>
  <c r="V72" i="2"/>
  <c r="J72" i="2"/>
  <c r="V71" i="2"/>
  <c r="J71" i="2"/>
  <c r="V70" i="2"/>
  <c r="J70" i="2"/>
  <c r="V68" i="2"/>
  <c r="J68" i="2"/>
  <c r="V67" i="2"/>
  <c r="R66" i="2"/>
  <c r="V65" i="2"/>
  <c r="J65" i="2"/>
  <c r="V64" i="2"/>
  <c r="J64" i="2"/>
  <c r="V63" i="2"/>
  <c r="J63" i="2"/>
  <c r="V61" i="2"/>
  <c r="J61" i="2"/>
  <c r="V60" i="2"/>
  <c r="J60" i="2"/>
  <c r="V59" i="2"/>
  <c r="J59" i="2"/>
  <c r="V58" i="2"/>
  <c r="J58" i="2"/>
  <c r="V57" i="2"/>
  <c r="J57" i="2"/>
  <c r="V56" i="2"/>
  <c r="V53" i="2"/>
  <c r="J53" i="2"/>
  <c r="V52" i="2"/>
  <c r="J52" i="2"/>
  <c r="R51" i="2"/>
  <c r="V51" i="2" s="1"/>
  <c r="J51" i="2"/>
  <c r="V49" i="2"/>
  <c r="J49" i="2"/>
  <c r="V48" i="2"/>
  <c r="J48" i="2"/>
  <c r="V46" i="2"/>
  <c r="V45" i="2"/>
  <c r="J45" i="2"/>
  <c r="V44" i="2"/>
  <c r="J44" i="2"/>
  <c r="V43" i="2"/>
  <c r="J43" i="2"/>
  <c r="V42" i="2"/>
  <c r="J42" i="2"/>
  <c r="V41" i="2"/>
  <c r="J41" i="2"/>
  <c r="R40" i="2"/>
  <c r="V39" i="2"/>
  <c r="J39" i="2"/>
  <c r="V38" i="2"/>
  <c r="J38" i="2"/>
  <c r="V37" i="2"/>
  <c r="J37" i="2"/>
  <c r="V36" i="2"/>
  <c r="V35" i="2"/>
  <c r="J35" i="2"/>
  <c r="V34" i="2"/>
  <c r="J34" i="2"/>
  <c r="V33" i="2"/>
  <c r="J33" i="2"/>
  <c r="R31" i="2"/>
  <c r="V31" i="2" s="1"/>
  <c r="J31" i="2"/>
  <c r="V30" i="2"/>
  <c r="R29" i="2"/>
  <c r="V28" i="2"/>
  <c r="V27" i="2"/>
  <c r="J27" i="2"/>
  <c r="V26" i="2"/>
  <c r="J26" i="2"/>
  <c r="V25" i="2"/>
  <c r="J25" i="2"/>
  <c r="V24" i="2"/>
  <c r="J24" i="2"/>
  <c r="V23" i="2"/>
  <c r="J23" i="2"/>
  <c r="V22" i="2"/>
  <c r="J22" i="2"/>
  <c r="V21" i="2"/>
  <c r="V20" i="2"/>
  <c r="J20" i="2"/>
  <c r="V18" i="2"/>
  <c r="J18" i="2"/>
  <c r="V17" i="2"/>
  <c r="J17" i="2"/>
  <c r="V16" i="2"/>
  <c r="J16" i="2"/>
  <c r="V14" i="2"/>
  <c r="V13" i="2"/>
  <c r="J13" i="2"/>
  <c r="V12" i="2"/>
  <c r="J12" i="2"/>
  <c r="V11" i="2"/>
  <c r="J11" i="2"/>
  <c r="U10" i="2"/>
  <c r="R10" i="2"/>
  <c r="V10" i="2" s="1"/>
  <c r="J10" i="2"/>
  <c r="V8" i="2"/>
  <c r="J8" i="2"/>
  <c r="N104" i="2" l="1"/>
  <c r="P86" i="2"/>
  <c r="P104" i="2" s="1"/>
  <c r="L104" i="2"/>
  <c r="Q104" i="2"/>
  <c r="R86" i="2"/>
  <c r="R104" i="2" s="1"/>
</calcChain>
</file>

<file path=xl/comments1.xml><?xml version="1.0" encoding="utf-8"?>
<comments xmlns="http://schemas.openxmlformats.org/spreadsheetml/2006/main">
  <authors>
    <author>Автор</author>
  </authors>
  <commentList>
    <comment ref="G14" authorId="0" shapeId="0">
      <text>
        <r>
          <rPr>
            <sz val="9"/>
            <color indexed="81"/>
            <rFont val="Tahoma"/>
            <charset val="1"/>
          </rPr>
          <t xml:space="preserve">
5  этажка площадь - 1096,1 м2. 9 этажка площадь - 2227,1 м2.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 xml:space="preserve">
т.к. тариф повышали с 01.01.2015 в июле повысили только вывоз ТБО 0,03 и газопровод 0,01. Итого с 15,41 до 15,45 руб.м2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убираются лестн клетки в 5-ом подъезде
Площадь 5729,4/8*1=716,175м2</t>
        </r>
      </text>
    </comment>
    <comment ref="H7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т.к. тариф повышали с 01.01.2015 в июле повысили только вывоз ТБО 0,03 и газопровод 0,01. Итого с 12,82 до 12,86 руб.м2</t>
        </r>
      </text>
    </comment>
  </commentList>
</comments>
</file>

<file path=xl/sharedStrings.xml><?xml version="1.0" encoding="utf-8"?>
<sst xmlns="http://schemas.openxmlformats.org/spreadsheetml/2006/main" count="247" uniqueCount="71">
  <si>
    <t>Депутатская</t>
  </si>
  <si>
    <t>Площадь общая,             кв. м                                                      (с изменениями РВЦЛ                                     на 01.01.2014г.)</t>
  </si>
  <si>
    <t xml:space="preserve">тариф "Содержание и ремонт жилья" с 01.07.2015г.                                   </t>
  </si>
  <si>
    <t>Мичурина</t>
  </si>
  <si>
    <t xml:space="preserve">     </t>
  </si>
  <si>
    <t>26а</t>
  </si>
  <si>
    <t>28а</t>
  </si>
  <si>
    <t>28б</t>
  </si>
  <si>
    <t>28в</t>
  </si>
  <si>
    <t>28г</t>
  </si>
  <si>
    <t>38а</t>
  </si>
  <si>
    <t>Неделина</t>
  </si>
  <si>
    <t>17а</t>
  </si>
  <si>
    <t>51а</t>
  </si>
  <si>
    <t>5а</t>
  </si>
  <si>
    <t>19а</t>
  </si>
  <si>
    <t>51/2</t>
  </si>
  <si>
    <t>51/3</t>
  </si>
  <si>
    <t>59а</t>
  </si>
  <si>
    <t>52а</t>
  </si>
  <si>
    <t>55а</t>
  </si>
  <si>
    <t>61а</t>
  </si>
  <si>
    <t>Киевская</t>
  </si>
  <si>
    <t>Доватора</t>
  </si>
  <si>
    <t>4/1</t>
  </si>
  <si>
    <t>Папина</t>
  </si>
  <si>
    <t>Юных Натуралистов</t>
  </si>
  <si>
    <t>5/2</t>
  </si>
  <si>
    <t>Ульяны Громовой</t>
  </si>
  <si>
    <t>С П И С О К</t>
  </si>
  <si>
    <t>несоглас.</t>
  </si>
  <si>
    <t>соглас.</t>
  </si>
  <si>
    <t>№ участка</t>
  </si>
  <si>
    <t>Улица</t>
  </si>
  <si>
    <t>Дом</t>
  </si>
  <si>
    <t>Кол-во квартир</t>
  </si>
  <si>
    <t>Кол-во этажей</t>
  </si>
  <si>
    <t>Кол-во подъездов</t>
  </si>
  <si>
    <t>Площадь по тех.паспорту, м2</t>
  </si>
  <si>
    <t>Площадь по данным РВЦЛ, м2</t>
  </si>
  <si>
    <t>Пр. Победы</t>
  </si>
  <si>
    <t xml:space="preserve">№№  пп </t>
  </si>
  <si>
    <t>S 1 этажа, м2</t>
  </si>
  <si>
    <t>тариф "Содержание и ремонт жилья" с 01.07.2016г.                                     НОВЫЙ ТАРИФ                      4,7%</t>
  </si>
  <si>
    <t>тариф "Содержание и ремонт жилья" с 01.08.2016г.                                     НОВЫЙ ТАРИФ    12,1%</t>
  </si>
  <si>
    <t>тариф "Содержание и ремонт жилья" с 01.07.2016г.                                     НОВЫЙ ТАРИФ    12,1%</t>
  </si>
  <si>
    <t>Кол-во лифтов  шт.</t>
  </si>
  <si>
    <t>ИТОГО  по  ЖЭУ - 6</t>
  </si>
  <si>
    <t>ИТОГО  по  ЖЭУ - 11</t>
  </si>
  <si>
    <t>ВСЕГО   по  УК</t>
  </si>
  <si>
    <t>Тариф с 01.08.16г., руб.</t>
  </si>
  <si>
    <t>-</t>
  </si>
  <si>
    <t>Юных Натуралистов   (эл.пл.)</t>
  </si>
  <si>
    <t>Депутатская  (эл.пл.)</t>
  </si>
  <si>
    <t>Площадь муниц., м2</t>
  </si>
  <si>
    <t xml:space="preserve">Депутатская  </t>
  </si>
  <si>
    <r>
      <t xml:space="preserve">6 </t>
    </r>
    <r>
      <rPr>
        <b/>
        <sz val="12"/>
        <color theme="1"/>
        <rFont val="Times New Roman"/>
        <family val="1"/>
        <charset val="204"/>
      </rPr>
      <t>*</t>
    </r>
  </si>
  <si>
    <r>
      <t xml:space="preserve">11 </t>
    </r>
    <r>
      <rPr>
        <b/>
        <sz val="12"/>
        <color theme="1"/>
        <rFont val="Times New Roman"/>
        <family val="1"/>
        <charset val="204"/>
      </rPr>
      <t>*</t>
    </r>
  </si>
  <si>
    <t>8, 9</t>
  </si>
  <si>
    <t>8, 9, 10</t>
  </si>
  <si>
    <t>жилых многоквартирных домов ООО "УК "Спутник"</t>
  </si>
  <si>
    <t>Тариф с 01.05.18г., руб.</t>
  </si>
  <si>
    <t>Тариф с 01.07.18г., руб. без ТБО</t>
  </si>
  <si>
    <t>Основание обслуживания</t>
  </si>
  <si>
    <t>Договор управления</t>
  </si>
  <si>
    <t xml:space="preserve">Нагорная  </t>
  </si>
  <si>
    <t>переулок П. Морозова                ( с  АОГВ)</t>
  </si>
  <si>
    <t>Депутатская                                   (  с эл.плит.)</t>
  </si>
  <si>
    <t>Депутатская                                     ( с эл.плит.)</t>
  </si>
  <si>
    <t>Договор оказания услуг</t>
  </si>
  <si>
    <t>на  1 сентября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</si>
</sst>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Times New Roman"/>
      <family val="1"/>
      <charset val="204"/>
    </font>
    <font>
      <sz val="7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1.5"/>
      <name val="Times New Roman"/>
      <family val="1"/>
      <charset val="204"/>
    </font>
    <font>
      <b/>
      <i/>
      <sz val="11.5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4" fontId="0" fillId="0" borderId="0" xfId="0" applyNumberFormat="1"/>
    <xf numFmtId="0" fontId="0" fillId="0" borderId="0" xfId="0" applyBorder="1"/>
    <xf numFmtId="4" fontId="0" fillId="3" borderId="4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 vertical="center" wrapText="1"/>
    </xf>
    <xf numFmtId="0" fontId="0" fillId="0" borderId="16" xfId="0" applyBorder="1"/>
    <xf numFmtId="4" fontId="0" fillId="3" borderId="19" xfId="0" applyNumberForma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horizontal="center" vertical="center" wrapText="1"/>
    </xf>
    <xf numFmtId="0" fontId="0" fillId="6" borderId="0" xfId="0" applyFill="1" applyBorder="1"/>
    <xf numFmtId="3" fontId="5" fillId="0" borderId="1" xfId="0" applyNumberFormat="1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3" borderId="24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5" fillId="9" borderId="16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 wrapText="1"/>
    </xf>
    <xf numFmtId="4" fontId="5" fillId="9" borderId="26" xfId="0" applyNumberFormat="1" applyFont="1" applyFill="1" applyBorder="1" applyAlignment="1">
      <alignment horizontal="center" vertical="center" wrapText="1"/>
    </xf>
    <xf numFmtId="4" fontId="5" fillId="9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9" borderId="19" xfId="0" applyNumberFormat="1" applyFill="1" applyBorder="1" applyAlignment="1">
      <alignment horizontal="center" vertical="center" wrapText="1"/>
    </xf>
    <xf numFmtId="4" fontId="0" fillId="9" borderId="4" xfId="0" applyNumberFormat="1" applyFill="1" applyBorder="1" applyAlignment="1">
      <alignment horizontal="center" vertical="center" wrapText="1"/>
    </xf>
    <xf numFmtId="4" fontId="0" fillId="9" borderId="21" xfId="0" applyNumberFormat="1" applyFill="1" applyBorder="1" applyAlignment="1">
      <alignment horizontal="center" vertical="center" wrapText="1"/>
    </xf>
    <xf numFmtId="4" fontId="0" fillId="9" borderId="23" xfId="0" applyNumberForma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center" vertical="center"/>
    </xf>
    <xf numFmtId="3" fontId="5" fillId="10" borderId="20" xfId="0" applyNumberFormat="1" applyFont="1" applyFill="1" applyBorder="1" applyAlignment="1">
      <alignment horizontal="center" vertical="center" wrapText="1"/>
    </xf>
    <xf numFmtId="4" fontId="5" fillId="10" borderId="16" xfId="0" applyNumberFormat="1" applyFont="1" applyFill="1" applyBorder="1" applyAlignment="1">
      <alignment horizontal="center" vertical="center" wrapText="1"/>
    </xf>
    <xf numFmtId="4" fontId="0" fillId="10" borderId="19" xfId="0" applyNumberFormat="1" applyFill="1" applyBorder="1" applyAlignment="1">
      <alignment horizontal="center" vertical="center" wrapText="1"/>
    </xf>
    <xf numFmtId="4" fontId="0" fillId="10" borderId="4" xfId="0" applyNumberFormat="1" applyFill="1" applyBorder="1" applyAlignment="1">
      <alignment horizontal="center" vertical="center" wrapText="1"/>
    </xf>
    <xf numFmtId="4" fontId="0" fillId="10" borderId="21" xfId="0" applyNumberFormat="1" applyFill="1" applyBorder="1" applyAlignment="1">
      <alignment horizontal="center" vertical="center" wrapText="1"/>
    </xf>
    <xf numFmtId="4" fontId="10" fillId="10" borderId="1" xfId="0" applyNumberFormat="1" applyFont="1" applyFill="1" applyBorder="1" applyAlignment="1">
      <alignment horizontal="center" vertical="center" wrapText="1"/>
    </xf>
    <xf numFmtId="3" fontId="10" fillId="10" borderId="19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" fontId="0" fillId="9" borderId="8" xfId="0" applyNumberFormat="1" applyFill="1" applyBorder="1" applyAlignment="1">
      <alignment horizontal="center" vertical="center" wrapText="1"/>
    </xf>
    <xf numFmtId="4" fontId="0" fillId="9" borderId="26" xfId="0" applyNumberForma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4" fontId="0" fillId="6" borderId="0" xfId="0" applyNumberFormat="1" applyFill="1" applyBorder="1"/>
    <xf numFmtId="0" fontId="5" fillId="0" borderId="0" xfId="0" applyFont="1"/>
    <xf numFmtId="0" fontId="5" fillId="6" borderId="0" xfId="0" applyFont="1" applyFill="1" applyBorder="1"/>
    <xf numFmtId="4" fontId="5" fillId="0" borderId="0" xfId="0" applyNumberFormat="1" applyFont="1"/>
    <xf numFmtId="4" fontId="16" fillId="3" borderId="1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0" fillId="3" borderId="13" xfId="0" applyNumberForma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4" fontId="5" fillId="9" borderId="7" xfId="0" applyNumberFormat="1" applyFont="1" applyFill="1" applyBorder="1" applyAlignment="1">
      <alignment horizontal="center" vertical="center" wrapText="1"/>
    </xf>
    <xf numFmtId="3" fontId="16" fillId="3" borderId="22" xfId="0" applyNumberFormat="1" applyFont="1" applyFill="1" applyBorder="1" applyAlignment="1">
      <alignment horizontal="center" vertical="center" wrapText="1"/>
    </xf>
    <xf numFmtId="3" fontId="16" fillId="9" borderId="22" xfId="0" applyNumberFormat="1" applyFont="1" applyFill="1" applyBorder="1" applyAlignment="1">
      <alignment horizontal="center" vertical="center" wrapText="1"/>
    </xf>
    <xf numFmtId="49" fontId="16" fillId="3" borderId="24" xfId="0" applyNumberFormat="1" applyFont="1" applyFill="1" applyBorder="1" applyAlignment="1">
      <alignment horizontal="center" vertical="center" wrapText="1"/>
    </xf>
    <xf numFmtId="3" fontId="16" fillId="9" borderId="20" xfId="0" applyNumberFormat="1" applyFont="1" applyFill="1" applyBorder="1" applyAlignment="1">
      <alignment horizontal="center" vertical="center" wrapText="1"/>
    </xf>
    <xf numFmtId="0" fontId="16" fillId="9" borderId="20" xfId="0" applyNumberFormat="1" applyFont="1" applyFill="1" applyBorder="1" applyAlignment="1">
      <alignment horizontal="center" vertical="center" wrapText="1"/>
    </xf>
    <xf numFmtId="49" fontId="16" fillId="9" borderId="20" xfId="0" applyNumberFormat="1" applyFont="1" applyFill="1" applyBorder="1" applyAlignment="1">
      <alignment horizontal="center" vertical="center" wrapText="1"/>
    </xf>
    <xf numFmtId="3" fontId="16" fillId="3" borderId="20" xfId="0" applyNumberFormat="1" applyFont="1" applyFill="1" applyBorder="1" applyAlignment="1">
      <alignment horizontal="center" vertical="center" wrapText="1"/>
    </xf>
    <xf numFmtId="3" fontId="16" fillId="10" borderId="20" xfId="0" applyNumberFormat="1" applyFont="1" applyFill="1" applyBorder="1" applyAlignment="1">
      <alignment horizontal="center" vertical="center" wrapText="1"/>
    </xf>
    <xf numFmtId="0" fontId="16" fillId="3" borderId="22" xfId="0" applyNumberFormat="1" applyFont="1" applyFill="1" applyBorder="1" applyAlignment="1">
      <alignment horizontal="center" vertical="center" wrapText="1"/>
    </xf>
    <xf numFmtId="0" fontId="16" fillId="9" borderId="2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3" fontId="11" fillId="11" borderId="34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 wrapText="1"/>
    </xf>
    <xf numFmtId="4" fontId="14" fillId="8" borderId="36" xfId="0" applyNumberFormat="1" applyFont="1" applyFill="1" applyBorder="1" applyAlignment="1">
      <alignment horizontal="center" vertical="center" wrapText="1"/>
    </xf>
    <xf numFmtId="4" fontId="17" fillId="8" borderId="37" xfId="0" applyNumberFormat="1" applyFont="1" applyFill="1" applyBorder="1" applyAlignment="1">
      <alignment horizontal="center" vertical="center" wrapText="1"/>
    </xf>
    <xf numFmtId="4" fontId="7" fillId="8" borderId="38" xfId="0" applyNumberFormat="1" applyFont="1" applyFill="1" applyBorder="1" applyAlignment="1">
      <alignment horizontal="center" vertical="center" wrapText="1"/>
    </xf>
    <xf numFmtId="4" fontId="7" fillId="8" borderId="29" xfId="0" applyNumberFormat="1" applyFont="1" applyFill="1" applyBorder="1" applyAlignment="1">
      <alignment horizontal="center" vertical="center" wrapText="1"/>
    </xf>
    <xf numFmtId="4" fontId="8" fillId="8" borderId="29" xfId="0" applyNumberFormat="1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" fontId="5" fillId="9" borderId="9" xfId="0" applyNumberFormat="1" applyFont="1" applyFill="1" applyBorder="1" applyAlignment="1">
      <alignment horizontal="center" vertical="center" wrapText="1"/>
    </xf>
    <xf numFmtId="3" fontId="16" fillId="9" borderId="24" xfId="0" applyNumberFormat="1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6" borderId="23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3" fontId="16" fillId="3" borderId="24" xfId="0" applyNumberFormat="1" applyFont="1" applyFill="1" applyBorder="1" applyAlignment="1">
      <alignment horizontal="center" vertical="center" wrapText="1"/>
    </xf>
    <xf numFmtId="3" fontId="16" fillId="3" borderId="12" xfId="0" applyNumberFormat="1" applyFont="1" applyFill="1" applyBorder="1" applyAlignment="1">
      <alignment horizontal="center" vertical="center" wrapText="1"/>
    </xf>
    <xf numFmtId="3" fontId="5" fillId="6" borderId="17" xfId="0" applyNumberFormat="1" applyFont="1" applyFill="1" applyBorder="1" applyAlignment="1">
      <alignment horizontal="center" vertical="center" wrapText="1"/>
    </xf>
    <xf numFmtId="2" fontId="11" fillId="11" borderId="3" xfId="0" applyNumberFormat="1" applyFont="1" applyFill="1" applyBorder="1" applyAlignment="1">
      <alignment horizontal="center" vertical="center"/>
    </xf>
    <xf numFmtId="4" fontId="10" fillId="9" borderId="3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3" fontId="5" fillId="6" borderId="23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4" fontId="5" fillId="9" borderId="9" xfId="0" applyNumberFormat="1" applyFont="1" applyFill="1" applyBorder="1" applyAlignment="1">
      <alignment horizontal="center" vertical="center" wrapText="1"/>
    </xf>
    <xf numFmtId="4" fontId="5" fillId="9" borderId="11" xfId="0" applyNumberFormat="1" applyFont="1" applyFill="1" applyBorder="1" applyAlignment="1">
      <alignment horizontal="center" vertical="center" wrapText="1"/>
    </xf>
    <xf numFmtId="3" fontId="16" fillId="9" borderId="24" xfId="0" applyNumberFormat="1" applyFont="1" applyFill="1" applyBorder="1" applyAlignment="1">
      <alignment horizontal="center" vertical="center" wrapText="1"/>
    </xf>
    <xf numFmtId="3" fontId="16" fillId="9" borderId="12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3" fontId="5" fillId="6" borderId="22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3" fontId="16" fillId="3" borderId="24" xfId="0" applyNumberFormat="1" applyFont="1" applyFill="1" applyBorder="1" applyAlignment="1">
      <alignment horizontal="center" vertical="center" wrapText="1"/>
    </xf>
    <xf numFmtId="3" fontId="16" fillId="3" borderId="12" xfId="0" applyNumberFormat="1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 wrapText="1"/>
    </xf>
    <xf numFmtId="3" fontId="5" fillId="6" borderId="30" xfId="0" applyNumberFormat="1" applyFont="1" applyFill="1" applyBorder="1" applyAlignment="1">
      <alignment horizontal="center" vertical="center" wrapText="1"/>
    </xf>
    <xf numFmtId="4" fontId="5" fillId="9" borderId="25" xfId="0" applyNumberFormat="1" applyFont="1" applyFill="1" applyBorder="1" applyAlignment="1">
      <alignment horizontal="center" vertical="center" wrapText="1"/>
    </xf>
    <xf numFmtId="4" fontId="5" fillId="9" borderId="28" xfId="0" applyNumberFormat="1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40" xfId="0" applyNumberFormat="1" applyFont="1" applyFill="1" applyBorder="1" applyAlignment="1">
      <alignment horizontal="center" vertical="center" wrapText="1"/>
    </xf>
    <xf numFmtId="4" fontId="5" fillId="3" borderId="28" xfId="0" applyNumberFormat="1" applyFont="1" applyFill="1" applyBorder="1" applyAlignment="1">
      <alignment horizontal="center" vertical="center" wrapText="1"/>
    </xf>
    <xf numFmtId="3" fontId="16" fillId="3" borderId="18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/>
    </xf>
    <xf numFmtId="2" fontId="5" fillId="6" borderId="14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9" borderId="7" xfId="0" applyNumberFormat="1" applyFont="1" applyFill="1" applyBorder="1" applyAlignment="1">
      <alignment horizontal="center" vertical="center" wrapText="1"/>
    </xf>
    <xf numFmtId="4" fontId="5" fillId="9" borderId="14" xfId="0" applyNumberFormat="1" applyFont="1" applyFill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505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85725</xdr:colOff>
      <xdr:row>4</xdr:row>
      <xdr:rowOff>200024</xdr:rowOff>
    </xdr:from>
    <xdr:to>
      <xdr:col>54</xdr:col>
      <xdr:colOff>190500</xdr:colOff>
      <xdr:row>5</xdr:row>
      <xdr:rowOff>45718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173325" y="1323974"/>
          <a:ext cx="53054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ru-RU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P381"/>
  <sheetViews>
    <sheetView tabSelected="1" zoomScale="80" zoomScaleNormal="80" workbookViewId="0">
      <selection activeCell="S6" sqref="S6"/>
    </sheetView>
  </sheetViews>
  <sheetFormatPr defaultColWidth="5.5703125" defaultRowHeight="15" x14ac:dyDescent="0.25"/>
  <cols>
    <col min="1" max="1" width="4.85546875" customWidth="1"/>
    <col min="2" max="3" width="11.7109375" hidden="1" customWidth="1"/>
    <col min="4" max="4" width="4" customWidth="1"/>
    <col min="5" max="5" width="25.5703125" customWidth="1"/>
    <col min="6" max="6" width="9.28515625" customWidth="1"/>
    <col min="7" max="7" width="13.85546875" hidden="1" customWidth="1"/>
    <col min="8" max="9" width="11.7109375" hidden="1" customWidth="1"/>
    <col min="10" max="10" width="14.28515625" hidden="1" customWidth="1"/>
    <col min="11" max="11" width="11.7109375" hidden="1" customWidth="1"/>
    <col min="12" max="12" width="9.7109375" style="2" customWidth="1" collapsed="1"/>
    <col min="13" max="13" width="9.42578125" style="2" hidden="1" customWidth="1"/>
    <col min="14" max="14" width="9.42578125" style="2" customWidth="1"/>
    <col min="15" max="16" width="10.28515625" style="2" hidden="1" customWidth="1"/>
    <col min="17" max="17" width="9" style="2" customWidth="1"/>
    <col min="18" max="18" width="14.28515625" style="2" customWidth="1"/>
    <col min="19" max="19" width="24.7109375" style="2" customWidth="1"/>
    <col min="20" max="20" width="10.42578125" style="2" hidden="1" customWidth="1"/>
    <col min="21" max="21" width="12.140625" style="2" hidden="1" customWidth="1"/>
    <col min="22" max="22" width="9.42578125" style="10" hidden="1" customWidth="1"/>
    <col min="23" max="23" width="11.28515625" style="10" customWidth="1"/>
    <col min="24" max="120" width="5.5703125" style="10"/>
  </cols>
  <sheetData>
    <row r="2" spans="1:120" ht="19.5" x14ac:dyDescent="0.25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26"/>
    </row>
    <row r="3" spans="1:120" ht="19.5" x14ac:dyDescent="0.25">
      <c r="A3" s="145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120" ht="19.5" x14ac:dyDescent="0.25">
      <c r="A4" s="145" t="s">
        <v>70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120" ht="15.75" thickBot="1" x14ac:dyDescent="0.3"/>
    <row r="6" spans="1:120" ht="92.25" customHeight="1" thickBot="1" x14ac:dyDescent="0.3">
      <c r="A6" s="116" t="s">
        <v>32</v>
      </c>
      <c r="B6" s="117" t="s">
        <v>30</v>
      </c>
      <c r="C6" s="117" t="s">
        <v>31</v>
      </c>
      <c r="D6" s="118" t="s">
        <v>41</v>
      </c>
      <c r="E6" s="119" t="s">
        <v>33</v>
      </c>
      <c r="F6" s="120" t="s">
        <v>34</v>
      </c>
      <c r="G6" s="121" t="s">
        <v>1</v>
      </c>
      <c r="H6" s="121" t="s">
        <v>2</v>
      </c>
      <c r="I6" s="121" t="s">
        <v>43</v>
      </c>
      <c r="J6" s="121" t="s">
        <v>44</v>
      </c>
      <c r="K6" s="121" t="s">
        <v>45</v>
      </c>
      <c r="L6" s="122" t="s">
        <v>35</v>
      </c>
      <c r="M6" s="122" t="s">
        <v>36</v>
      </c>
      <c r="N6" s="122" t="s">
        <v>37</v>
      </c>
      <c r="O6" s="122" t="s">
        <v>38</v>
      </c>
      <c r="P6" s="122" t="s">
        <v>42</v>
      </c>
      <c r="Q6" s="122" t="s">
        <v>46</v>
      </c>
      <c r="R6" s="122" t="s">
        <v>39</v>
      </c>
      <c r="S6" s="122" t="s">
        <v>63</v>
      </c>
      <c r="T6" s="122" t="s">
        <v>54</v>
      </c>
      <c r="U6" s="123" t="s">
        <v>61</v>
      </c>
      <c r="V6" s="123" t="s">
        <v>50</v>
      </c>
      <c r="W6" s="123" t="s">
        <v>62</v>
      </c>
    </row>
    <row r="7" spans="1:120" ht="12.75" customHeight="1" x14ac:dyDescent="0.25">
      <c r="A7" s="109">
        <v>1</v>
      </c>
      <c r="B7" s="110"/>
      <c r="C7" s="111"/>
      <c r="D7" s="112">
        <v>2</v>
      </c>
      <c r="E7" s="113">
        <v>3</v>
      </c>
      <c r="F7" s="114">
        <v>4</v>
      </c>
      <c r="G7" s="114"/>
      <c r="H7" s="114"/>
      <c r="I7" s="114"/>
      <c r="J7" s="114"/>
      <c r="K7" s="114"/>
      <c r="L7" s="115">
        <v>5</v>
      </c>
      <c r="M7" s="115">
        <v>6</v>
      </c>
      <c r="N7" s="115">
        <v>6</v>
      </c>
      <c r="O7" s="115"/>
      <c r="P7" s="115">
        <v>8</v>
      </c>
      <c r="Q7" s="115">
        <v>7</v>
      </c>
      <c r="R7" s="115">
        <v>8</v>
      </c>
      <c r="S7" s="115">
        <v>9</v>
      </c>
      <c r="T7" s="115"/>
      <c r="U7" s="115">
        <v>11</v>
      </c>
      <c r="V7" s="115">
        <v>11.538461538461499</v>
      </c>
      <c r="W7" s="115">
        <v>10</v>
      </c>
    </row>
    <row r="8" spans="1:120" s="7" customFormat="1" ht="22.5" customHeight="1" x14ac:dyDescent="0.25">
      <c r="A8" s="130">
        <v>6</v>
      </c>
      <c r="B8" s="52"/>
      <c r="C8" s="53">
        <v>1</v>
      </c>
      <c r="D8" s="134">
        <v>1</v>
      </c>
      <c r="E8" s="136" t="s">
        <v>3</v>
      </c>
      <c r="F8" s="138">
        <v>4</v>
      </c>
      <c r="G8" s="13">
        <v>5681.4</v>
      </c>
      <c r="H8" s="5">
        <v>13.31</v>
      </c>
      <c r="I8" s="4">
        <v>13.95</v>
      </c>
      <c r="J8" s="6">
        <f>K8-0.98472+0.885-1.93+1.89</f>
        <v>14.560280000000001</v>
      </c>
      <c r="K8" s="6">
        <v>14.7</v>
      </c>
      <c r="L8" s="132">
        <v>119</v>
      </c>
      <c r="M8" s="132">
        <v>5</v>
      </c>
      <c r="N8" s="132">
        <v>8</v>
      </c>
      <c r="O8" s="45"/>
      <c r="P8" s="132">
        <v>1136.3</v>
      </c>
      <c r="Q8" s="132" t="s">
        <v>51</v>
      </c>
      <c r="R8" s="55">
        <v>5681.5</v>
      </c>
      <c r="S8" s="55" t="s">
        <v>64</v>
      </c>
      <c r="T8" s="55"/>
      <c r="U8" s="87">
        <v>14.56</v>
      </c>
      <c r="V8" s="77">
        <f t="shared" ref="V8:V68" si="0">G8-R8</f>
        <v>-0.1000000000003638</v>
      </c>
      <c r="W8" s="142">
        <v>12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2" customFormat="1" ht="22.5" customHeight="1" x14ac:dyDescent="0.25">
      <c r="A9" s="148">
        <v>6</v>
      </c>
      <c r="B9" s="83"/>
      <c r="C9" s="84"/>
      <c r="D9" s="150">
        <v>2</v>
      </c>
      <c r="E9" s="152" t="s">
        <v>3</v>
      </c>
      <c r="F9" s="154">
        <v>8</v>
      </c>
      <c r="G9" s="85"/>
      <c r="H9" s="5"/>
      <c r="I9" s="86"/>
      <c r="J9" s="6"/>
      <c r="K9" s="86"/>
      <c r="L9" s="146">
        <v>65</v>
      </c>
      <c r="M9" s="146">
        <v>5</v>
      </c>
      <c r="N9" s="146">
        <v>4</v>
      </c>
      <c r="O9" s="45"/>
      <c r="P9" s="146">
        <v>591.05999999999995</v>
      </c>
      <c r="Q9" s="146" t="s">
        <v>51</v>
      </c>
      <c r="R9" s="55">
        <v>2701.6</v>
      </c>
      <c r="S9" s="146" t="s">
        <v>64</v>
      </c>
      <c r="T9" s="55"/>
      <c r="U9" s="51">
        <v>12.16</v>
      </c>
      <c r="V9" s="77"/>
      <c r="W9" s="142">
        <v>9.68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ht="22.5" customHeight="1" x14ac:dyDescent="0.25">
      <c r="A10" s="149"/>
      <c r="B10" s="14">
        <v>1</v>
      </c>
      <c r="C10" s="15"/>
      <c r="D10" s="151"/>
      <c r="E10" s="153"/>
      <c r="F10" s="155"/>
      <c r="G10" s="46">
        <v>2948.8</v>
      </c>
      <c r="H10" s="57">
        <v>9.57</v>
      </c>
      <c r="I10" s="57">
        <v>10.08</v>
      </c>
      <c r="J10" s="58">
        <f>10.42-1.93+1.89</f>
        <v>10.38</v>
      </c>
      <c r="K10" s="59">
        <v>10.51</v>
      </c>
      <c r="L10" s="147"/>
      <c r="M10" s="147"/>
      <c r="N10" s="147"/>
      <c r="O10" s="45"/>
      <c r="P10" s="147"/>
      <c r="Q10" s="147"/>
      <c r="R10" s="56">
        <f>2948.8-2701.6</f>
        <v>247.20000000000027</v>
      </c>
      <c r="S10" s="147"/>
      <c r="T10" s="56"/>
      <c r="U10" s="51">
        <f>10.42-1.93+1.89</f>
        <v>10.38</v>
      </c>
      <c r="V10" s="77">
        <f t="shared" si="0"/>
        <v>2701.6</v>
      </c>
      <c r="W10" s="142">
        <v>7.91</v>
      </c>
    </row>
    <row r="11" spans="1:120" ht="22.5" customHeight="1" x14ac:dyDescent="0.25">
      <c r="A11" s="103">
        <v>6</v>
      </c>
      <c r="B11" s="11"/>
      <c r="C11" s="12">
        <v>3</v>
      </c>
      <c r="D11" s="16">
        <v>3</v>
      </c>
      <c r="E11" s="17" t="s">
        <v>3</v>
      </c>
      <c r="F11" s="90">
        <v>16</v>
      </c>
      <c r="G11" s="18">
        <v>10060.1</v>
      </c>
      <c r="H11" s="8">
        <v>17.04</v>
      </c>
      <c r="I11" s="8">
        <v>17.68</v>
      </c>
      <c r="J11" s="3">
        <f>K11-0.98472+0.885-1.93+1.89</f>
        <v>18.300280000000004</v>
      </c>
      <c r="K11" s="9">
        <v>18.440000000000001</v>
      </c>
      <c r="L11" s="45">
        <v>180</v>
      </c>
      <c r="M11" s="45">
        <v>9</v>
      </c>
      <c r="N11" s="45">
        <v>5</v>
      </c>
      <c r="O11" s="45"/>
      <c r="P11" s="45">
        <v>1117.78</v>
      </c>
      <c r="Q11" s="45">
        <v>5</v>
      </c>
      <c r="R11" s="56">
        <v>10059.799999999999</v>
      </c>
      <c r="S11" s="55" t="s">
        <v>64</v>
      </c>
      <c r="T11" s="56"/>
      <c r="U11" s="87">
        <v>18.3</v>
      </c>
      <c r="V11" s="77">
        <f t="shared" si="0"/>
        <v>0.30000000000109139</v>
      </c>
      <c r="W11" s="142">
        <v>15.74</v>
      </c>
    </row>
    <row r="12" spans="1:120" ht="22.5" customHeight="1" x14ac:dyDescent="0.25">
      <c r="A12" s="103">
        <v>6</v>
      </c>
      <c r="B12" s="19">
        <v>2</v>
      </c>
      <c r="C12" s="20"/>
      <c r="D12" s="16">
        <v>4</v>
      </c>
      <c r="E12" s="47" t="s">
        <v>3</v>
      </c>
      <c r="F12" s="91">
        <v>20</v>
      </c>
      <c r="G12" s="48">
        <v>2681.8</v>
      </c>
      <c r="H12" s="57">
        <v>11.16</v>
      </c>
      <c r="I12" s="57">
        <v>11.7</v>
      </c>
      <c r="J12" s="58">
        <f>K12-0.98472+0.885-1.93+1.89</f>
        <v>12.160280000000002</v>
      </c>
      <c r="K12" s="59">
        <v>12.3</v>
      </c>
      <c r="L12" s="45">
        <v>60</v>
      </c>
      <c r="M12" s="45">
        <v>5</v>
      </c>
      <c r="N12" s="45">
        <v>4</v>
      </c>
      <c r="O12" s="45"/>
      <c r="P12" s="45">
        <v>536.36</v>
      </c>
      <c r="Q12" s="45" t="s">
        <v>51</v>
      </c>
      <c r="R12" s="56">
        <v>2681.8</v>
      </c>
      <c r="S12" s="55" t="s">
        <v>64</v>
      </c>
      <c r="T12" s="56"/>
      <c r="U12" s="51">
        <v>12.16</v>
      </c>
      <c r="V12" s="77">
        <f t="shared" si="0"/>
        <v>0</v>
      </c>
      <c r="W12" s="142">
        <v>9.68</v>
      </c>
    </row>
    <row r="13" spans="1:120" ht="22.5" customHeight="1" x14ac:dyDescent="0.25">
      <c r="A13" s="103">
        <v>6</v>
      </c>
      <c r="B13" s="11"/>
      <c r="C13" s="12">
        <v>4</v>
      </c>
      <c r="D13" s="16">
        <v>5</v>
      </c>
      <c r="E13" s="17" t="s">
        <v>3</v>
      </c>
      <c r="F13" s="90">
        <v>26</v>
      </c>
      <c r="G13" s="18">
        <v>4044.4</v>
      </c>
      <c r="H13" s="8">
        <v>17.04</v>
      </c>
      <c r="I13" s="8">
        <v>17.68</v>
      </c>
      <c r="J13" s="3">
        <f>K13-0.98472+0.885-1.93+1.89</f>
        <v>18.300280000000004</v>
      </c>
      <c r="K13" s="9">
        <v>18.440000000000001</v>
      </c>
      <c r="L13" s="45">
        <v>72</v>
      </c>
      <c r="M13" s="45">
        <v>9</v>
      </c>
      <c r="N13" s="45">
        <v>2</v>
      </c>
      <c r="O13" s="45"/>
      <c r="P13" s="45">
        <v>449.39</v>
      </c>
      <c r="Q13" s="45">
        <v>2</v>
      </c>
      <c r="R13" s="56">
        <v>4044.4</v>
      </c>
      <c r="S13" s="55" t="s">
        <v>64</v>
      </c>
      <c r="T13" s="56"/>
      <c r="U13" s="87">
        <v>18.3</v>
      </c>
      <c r="V13" s="77">
        <f t="shared" si="0"/>
        <v>0</v>
      </c>
      <c r="W13" s="142">
        <v>15.74</v>
      </c>
    </row>
    <row r="14" spans="1:120" ht="22.5" customHeight="1" x14ac:dyDescent="0.25">
      <c r="A14" s="148">
        <v>6</v>
      </c>
      <c r="B14" s="21">
        <v>3</v>
      </c>
      <c r="C14" s="22" t="s">
        <v>4</v>
      </c>
      <c r="D14" s="150">
        <v>6</v>
      </c>
      <c r="E14" s="152" t="s">
        <v>3</v>
      </c>
      <c r="F14" s="154" t="s">
        <v>5</v>
      </c>
      <c r="G14" s="49">
        <v>3323.2</v>
      </c>
      <c r="H14" s="57">
        <v>11.16</v>
      </c>
      <c r="I14" s="57">
        <v>11.55</v>
      </c>
      <c r="J14" s="58">
        <v>12.16</v>
      </c>
      <c r="K14" s="59">
        <v>12.16</v>
      </c>
      <c r="L14" s="45">
        <v>40</v>
      </c>
      <c r="M14" s="45">
        <v>10</v>
      </c>
      <c r="N14" s="146">
        <v>2</v>
      </c>
      <c r="O14" s="45"/>
      <c r="P14" s="146">
        <v>332.32</v>
      </c>
      <c r="Q14" s="45">
        <v>1</v>
      </c>
      <c r="R14" s="56">
        <v>2266.1999999999998</v>
      </c>
      <c r="S14" s="146" t="s">
        <v>64</v>
      </c>
      <c r="T14" s="56"/>
      <c r="U14" s="51">
        <v>15.05</v>
      </c>
      <c r="V14" s="77">
        <f t="shared" si="0"/>
        <v>1057</v>
      </c>
      <c r="W14" s="142">
        <v>12.6</v>
      </c>
    </row>
    <row r="15" spans="1:120" ht="22.5" customHeight="1" x14ac:dyDescent="0.25">
      <c r="A15" s="149"/>
      <c r="B15" s="71"/>
      <c r="C15" s="72"/>
      <c r="D15" s="151"/>
      <c r="E15" s="153"/>
      <c r="F15" s="155"/>
      <c r="G15" s="49"/>
      <c r="H15" s="57"/>
      <c r="I15" s="57"/>
      <c r="J15" s="58"/>
      <c r="K15" s="59"/>
      <c r="L15" s="45">
        <v>20</v>
      </c>
      <c r="M15" s="45">
        <v>5</v>
      </c>
      <c r="N15" s="147"/>
      <c r="O15" s="45"/>
      <c r="P15" s="147"/>
      <c r="Q15" s="132" t="s">
        <v>51</v>
      </c>
      <c r="R15" s="56">
        <v>1057</v>
      </c>
      <c r="S15" s="147"/>
      <c r="T15" s="56"/>
      <c r="U15" s="51">
        <v>12.16</v>
      </c>
      <c r="V15" s="77"/>
      <c r="W15" s="142">
        <v>9.69</v>
      </c>
    </row>
    <row r="16" spans="1:120" ht="22.5" customHeight="1" x14ac:dyDescent="0.25">
      <c r="A16" s="103">
        <v>6</v>
      </c>
      <c r="B16" s="23">
        <v>4</v>
      </c>
      <c r="C16" s="24"/>
      <c r="D16" s="16">
        <v>7</v>
      </c>
      <c r="E16" s="47" t="s">
        <v>3</v>
      </c>
      <c r="F16" s="91">
        <v>28</v>
      </c>
      <c r="G16" s="48">
        <v>1911.6</v>
      </c>
      <c r="H16" s="57">
        <v>14.14</v>
      </c>
      <c r="I16" s="57">
        <v>14.64</v>
      </c>
      <c r="J16" s="58">
        <f t="shared" ref="J16:J20" si="1">K16-0.98472+0.885-1.93+1.89</f>
        <v>15.050280000000001</v>
      </c>
      <c r="K16" s="59">
        <v>15.19</v>
      </c>
      <c r="L16" s="45">
        <v>36</v>
      </c>
      <c r="M16" s="45">
        <v>9</v>
      </c>
      <c r="N16" s="45">
        <v>1</v>
      </c>
      <c r="O16" s="45"/>
      <c r="P16" s="45">
        <v>212.4</v>
      </c>
      <c r="Q16" s="45">
        <v>1</v>
      </c>
      <c r="R16" s="56">
        <v>1911.6</v>
      </c>
      <c r="S16" s="55" t="s">
        <v>64</v>
      </c>
      <c r="T16" s="56"/>
      <c r="U16" s="51">
        <v>15.05</v>
      </c>
      <c r="V16" s="77">
        <f t="shared" si="0"/>
        <v>0</v>
      </c>
      <c r="W16" s="142">
        <v>12.6</v>
      </c>
    </row>
    <row r="17" spans="1:23" ht="22.5" customHeight="1" x14ac:dyDescent="0.25">
      <c r="A17" s="103">
        <v>6</v>
      </c>
      <c r="B17" s="11"/>
      <c r="C17" s="12">
        <v>5</v>
      </c>
      <c r="D17" s="16">
        <v>8</v>
      </c>
      <c r="E17" s="17" t="s">
        <v>3</v>
      </c>
      <c r="F17" s="90" t="s">
        <v>6</v>
      </c>
      <c r="G17" s="18">
        <v>5747.8</v>
      </c>
      <c r="H17" s="8">
        <v>17.04</v>
      </c>
      <c r="I17" s="8">
        <v>17.68</v>
      </c>
      <c r="J17" s="3">
        <f t="shared" si="1"/>
        <v>18.300280000000004</v>
      </c>
      <c r="K17" s="9">
        <v>18.440000000000001</v>
      </c>
      <c r="L17" s="45">
        <v>109</v>
      </c>
      <c r="M17" s="45">
        <v>9</v>
      </c>
      <c r="N17" s="45">
        <v>3</v>
      </c>
      <c r="O17" s="45"/>
      <c r="P17" s="45">
        <v>638.64</v>
      </c>
      <c r="Q17" s="45">
        <v>3</v>
      </c>
      <c r="R17" s="56">
        <v>5747</v>
      </c>
      <c r="S17" s="55" t="s">
        <v>64</v>
      </c>
      <c r="T17" s="56"/>
      <c r="U17" s="87">
        <v>18.3</v>
      </c>
      <c r="V17" s="77">
        <f t="shared" si="0"/>
        <v>0.8000000000001819</v>
      </c>
      <c r="W17" s="142">
        <v>15.74</v>
      </c>
    </row>
    <row r="18" spans="1:23" ht="22.5" customHeight="1" x14ac:dyDescent="0.25">
      <c r="A18" s="103">
        <v>6</v>
      </c>
      <c r="B18" s="23">
        <v>5</v>
      </c>
      <c r="C18" s="24"/>
      <c r="D18" s="16">
        <v>9</v>
      </c>
      <c r="E18" s="47" t="s">
        <v>3</v>
      </c>
      <c r="F18" s="91" t="s">
        <v>7</v>
      </c>
      <c r="G18" s="48">
        <v>3717.9</v>
      </c>
      <c r="H18" s="57">
        <v>14.14</v>
      </c>
      <c r="I18" s="57">
        <v>14.64</v>
      </c>
      <c r="J18" s="58">
        <f t="shared" si="1"/>
        <v>15.050280000000001</v>
      </c>
      <c r="K18" s="59">
        <v>15.19</v>
      </c>
      <c r="L18" s="45">
        <v>81</v>
      </c>
      <c r="M18" s="45">
        <v>9</v>
      </c>
      <c r="N18" s="45">
        <v>2</v>
      </c>
      <c r="O18" s="45"/>
      <c r="P18" s="45">
        <v>413.1</v>
      </c>
      <c r="Q18" s="45">
        <v>2</v>
      </c>
      <c r="R18" s="56">
        <v>3717.9</v>
      </c>
      <c r="S18" s="55" t="s">
        <v>64</v>
      </c>
      <c r="T18" s="56"/>
      <c r="U18" s="51">
        <v>15.05</v>
      </c>
      <c r="V18" s="77">
        <f t="shared" si="0"/>
        <v>0</v>
      </c>
      <c r="W18" s="142">
        <v>12.6</v>
      </c>
    </row>
    <row r="19" spans="1:23" ht="22.5" customHeight="1" x14ac:dyDescent="0.25">
      <c r="A19" s="148">
        <v>6</v>
      </c>
      <c r="B19" s="71"/>
      <c r="C19" s="72"/>
      <c r="D19" s="150">
        <v>10</v>
      </c>
      <c r="E19" s="152" t="s">
        <v>3</v>
      </c>
      <c r="F19" s="154" t="s">
        <v>8</v>
      </c>
      <c r="G19" s="49"/>
      <c r="H19" s="57"/>
      <c r="I19" s="57"/>
      <c r="J19" s="58"/>
      <c r="K19" s="59"/>
      <c r="L19" s="146">
        <v>130</v>
      </c>
      <c r="M19" s="146">
        <v>10</v>
      </c>
      <c r="N19" s="146">
        <v>3</v>
      </c>
      <c r="O19" s="45"/>
      <c r="P19" s="146">
        <v>736.11</v>
      </c>
      <c r="Q19" s="146">
        <v>3</v>
      </c>
      <c r="R19" s="56">
        <f>7364.7-4550.1</f>
        <v>2814.5999999999995</v>
      </c>
      <c r="S19" s="146" t="s">
        <v>64</v>
      </c>
      <c r="T19" s="56"/>
      <c r="U19" s="51">
        <v>15.9</v>
      </c>
      <c r="V19" s="77"/>
      <c r="W19" s="142">
        <v>13.46</v>
      </c>
    </row>
    <row r="20" spans="1:23" ht="22.5" customHeight="1" x14ac:dyDescent="0.25">
      <c r="A20" s="149"/>
      <c r="B20" s="21">
        <v>6</v>
      </c>
      <c r="C20" s="22"/>
      <c r="D20" s="151"/>
      <c r="E20" s="153"/>
      <c r="F20" s="155"/>
      <c r="G20" s="49">
        <v>7364.4</v>
      </c>
      <c r="H20" s="57">
        <v>14.14</v>
      </c>
      <c r="I20" s="57">
        <v>14.64</v>
      </c>
      <c r="J20" s="58">
        <f t="shared" si="1"/>
        <v>15.050280000000001</v>
      </c>
      <c r="K20" s="59">
        <v>15.19</v>
      </c>
      <c r="L20" s="147"/>
      <c r="M20" s="147"/>
      <c r="N20" s="147"/>
      <c r="O20" s="45"/>
      <c r="P20" s="147"/>
      <c r="Q20" s="147"/>
      <c r="R20" s="56">
        <v>4550.1000000000004</v>
      </c>
      <c r="S20" s="147"/>
      <c r="T20" s="56"/>
      <c r="U20" s="51">
        <v>15.05</v>
      </c>
      <c r="V20" s="77">
        <f t="shared" si="0"/>
        <v>2814.2999999999993</v>
      </c>
      <c r="W20" s="142">
        <v>12.6</v>
      </c>
    </row>
    <row r="21" spans="1:23" ht="22.5" customHeight="1" x14ac:dyDescent="0.25">
      <c r="A21" s="103">
        <v>6</v>
      </c>
      <c r="B21" s="11"/>
      <c r="C21" s="12">
        <v>6</v>
      </c>
      <c r="D21" s="139">
        <v>11</v>
      </c>
      <c r="E21" s="17" t="s">
        <v>3</v>
      </c>
      <c r="F21" s="90" t="s">
        <v>9</v>
      </c>
      <c r="G21" s="18">
        <v>3828.1</v>
      </c>
      <c r="H21" s="8">
        <v>17.04</v>
      </c>
      <c r="I21" s="8">
        <v>17.68</v>
      </c>
      <c r="J21" s="3">
        <v>15.41</v>
      </c>
      <c r="K21" s="9">
        <v>18.440000000000001</v>
      </c>
      <c r="L21" s="45">
        <v>72</v>
      </c>
      <c r="M21" s="45">
        <v>9</v>
      </c>
      <c r="N21" s="45">
        <v>1</v>
      </c>
      <c r="O21" s="45"/>
      <c r="P21" s="45">
        <v>425.34</v>
      </c>
      <c r="Q21" s="45">
        <v>1</v>
      </c>
      <c r="R21" s="56">
        <v>3825.4</v>
      </c>
      <c r="S21" s="55" t="s">
        <v>64</v>
      </c>
      <c r="T21" s="56"/>
      <c r="U21" s="87">
        <v>15.41</v>
      </c>
      <c r="V21" s="77">
        <f t="shared" si="0"/>
        <v>2.6999999999998181</v>
      </c>
      <c r="W21" s="142">
        <v>13.02</v>
      </c>
    </row>
    <row r="22" spans="1:23" ht="22.5" customHeight="1" x14ac:dyDescent="0.25">
      <c r="A22" s="103">
        <v>6</v>
      </c>
      <c r="B22" s="11"/>
      <c r="C22" s="12">
        <v>7</v>
      </c>
      <c r="D22" s="144">
        <v>12</v>
      </c>
      <c r="E22" s="17" t="s">
        <v>3</v>
      </c>
      <c r="F22" s="90">
        <v>32</v>
      </c>
      <c r="G22" s="18">
        <v>6266.8</v>
      </c>
      <c r="H22" s="8">
        <v>17.04</v>
      </c>
      <c r="I22" s="8">
        <v>17.68</v>
      </c>
      <c r="J22" s="3">
        <f t="shared" ref="J22:J27" si="2">K22-0.98472+0.885-1.93+1.89</f>
        <v>18.300280000000004</v>
      </c>
      <c r="K22" s="9">
        <v>18.440000000000001</v>
      </c>
      <c r="L22" s="45">
        <v>118</v>
      </c>
      <c r="M22" s="45">
        <v>9</v>
      </c>
      <c r="N22" s="45">
        <v>2</v>
      </c>
      <c r="O22" s="45"/>
      <c r="P22" s="45">
        <v>696.27</v>
      </c>
      <c r="Q22" s="45">
        <v>2</v>
      </c>
      <c r="R22" s="56">
        <v>6268.9</v>
      </c>
      <c r="S22" s="55" t="s">
        <v>64</v>
      </c>
      <c r="T22" s="56"/>
      <c r="U22" s="87">
        <v>18.3</v>
      </c>
      <c r="V22" s="77">
        <f t="shared" si="0"/>
        <v>-2.0999999999994543</v>
      </c>
      <c r="W22" s="142">
        <v>15.74</v>
      </c>
    </row>
    <row r="23" spans="1:23" ht="22.5" customHeight="1" x14ac:dyDescent="0.25">
      <c r="A23" s="103">
        <v>6</v>
      </c>
      <c r="B23" s="23">
        <v>7</v>
      </c>
      <c r="C23" s="24"/>
      <c r="D23" s="144">
        <v>13</v>
      </c>
      <c r="E23" s="47" t="s">
        <v>3</v>
      </c>
      <c r="F23" s="91">
        <v>36</v>
      </c>
      <c r="G23" s="48">
        <v>6118.7</v>
      </c>
      <c r="H23" s="57">
        <v>14.14</v>
      </c>
      <c r="I23" s="57">
        <v>14.64</v>
      </c>
      <c r="J23" s="58">
        <f t="shared" si="2"/>
        <v>15.050280000000001</v>
      </c>
      <c r="K23" s="59">
        <v>15.19</v>
      </c>
      <c r="L23" s="45">
        <v>108</v>
      </c>
      <c r="M23" s="45">
        <v>9</v>
      </c>
      <c r="N23" s="45">
        <v>3</v>
      </c>
      <c r="O23" s="45"/>
      <c r="P23" s="45">
        <v>679.88</v>
      </c>
      <c r="Q23" s="45">
        <v>3</v>
      </c>
      <c r="R23" s="56">
        <v>6118.7</v>
      </c>
      <c r="S23" s="55" t="s">
        <v>64</v>
      </c>
      <c r="T23" s="56"/>
      <c r="U23" s="51">
        <v>15.05</v>
      </c>
      <c r="V23" s="77">
        <f t="shared" si="0"/>
        <v>0</v>
      </c>
      <c r="W23" s="142">
        <v>12.6</v>
      </c>
    </row>
    <row r="24" spans="1:23" ht="22.5" customHeight="1" x14ac:dyDescent="0.25">
      <c r="A24" s="103">
        <v>6</v>
      </c>
      <c r="B24" s="25"/>
      <c r="C24" s="12">
        <v>9</v>
      </c>
      <c r="D24" s="144">
        <v>14</v>
      </c>
      <c r="E24" s="135" t="s">
        <v>3</v>
      </c>
      <c r="F24" s="137">
        <v>38</v>
      </c>
      <c r="G24" s="27">
        <v>4046.2</v>
      </c>
      <c r="H24" s="8">
        <v>17.04</v>
      </c>
      <c r="I24" s="8">
        <v>17.68</v>
      </c>
      <c r="J24" s="3">
        <f t="shared" si="2"/>
        <v>18.300280000000004</v>
      </c>
      <c r="K24" s="9">
        <v>18.440000000000001</v>
      </c>
      <c r="L24" s="45">
        <v>72</v>
      </c>
      <c r="M24" s="45">
        <v>9</v>
      </c>
      <c r="N24" s="45">
        <v>2</v>
      </c>
      <c r="O24" s="45"/>
      <c r="P24" s="45">
        <v>449.58</v>
      </c>
      <c r="Q24" s="45">
        <v>2</v>
      </c>
      <c r="R24" s="56">
        <v>4046.2</v>
      </c>
      <c r="S24" s="55" t="s">
        <v>64</v>
      </c>
      <c r="T24" s="56"/>
      <c r="U24" s="87">
        <v>18.3</v>
      </c>
      <c r="V24" s="77">
        <f t="shared" si="0"/>
        <v>0</v>
      </c>
      <c r="W24" s="142">
        <v>15.74</v>
      </c>
    </row>
    <row r="25" spans="1:23" ht="22.5" customHeight="1" x14ac:dyDescent="0.25">
      <c r="A25" s="103">
        <v>6</v>
      </c>
      <c r="B25" s="11"/>
      <c r="C25" s="12">
        <v>10</v>
      </c>
      <c r="D25" s="144">
        <v>15</v>
      </c>
      <c r="E25" s="17" t="s">
        <v>3</v>
      </c>
      <c r="F25" s="90" t="s">
        <v>10</v>
      </c>
      <c r="G25" s="18">
        <v>8839.7000000000007</v>
      </c>
      <c r="H25" s="8">
        <v>17.04</v>
      </c>
      <c r="I25" s="8">
        <v>17.68</v>
      </c>
      <c r="J25" s="3">
        <f t="shared" si="2"/>
        <v>18.300280000000004</v>
      </c>
      <c r="K25" s="9">
        <v>18.440000000000001</v>
      </c>
      <c r="L25" s="45">
        <v>144</v>
      </c>
      <c r="M25" s="45">
        <v>9</v>
      </c>
      <c r="N25" s="45">
        <v>4</v>
      </c>
      <c r="O25" s="45"/>
      <c r="P25" s="45">
        <v>982.19</v>
      </c>
      <c r="Q25" s="45">
        <v>4</v>
      </c>
      <c r="R25" s="56">
        <v>8839.7000000000007</v>
      </c>
      <c r="S25" s="55" t="s">
        <v>64</v>
      </c>
      <c r="T25" s="56"/>
      <c r="U25" s="87">
        <v>18.3</v>
      </c>
      <c r="V25" s="77">
        <f t="shared" si="0"/>
        <v>0</v>
      </c>
      <c r="W25" s="142">
        <v>15.74</v>
      </c>
    </row>
    <row r="26" spans="1:23" ht="22.5" customHeight="1" x14ac:dyDescent="0.25">
      <c r="A26" s="103">
        <v>6</v>
      </c>
      <c r="B26" s="28"/>
      <c r="C26" s="29">
        <v>11</v>
      </c>
      <c r="D26" s="144">
        <v>16</v>
      </c>
      <c r="E26" s="17" t="s">
        <v>3</v>
      </c>
      <c r="F26" s="90">
        <v>42</v>
      </c>
      <c r="G26" s="18">
        <v>4035.5</v>
      </c>
      <c r="H26" s="8">
        <v>17.04</v>
      </c>
      <c r="I26" s="8">
        <v>17.68</v>
      </c>
      <c r="J26" s="3">
        <f t="shared" si="2"/>
        <v>18.300280000000004</v>
      </c>
      <c r="K26" s="9">
        <v>18.440000000000001</v>
      </c>
      <c r="L26" s="45">
        <v>72</v>
      </c>
      <c r="M26" s="45">
        <v>9</v>
      </c>
      <c r="N26" s="45">
        <v>2</v>
      </c>
      <c r="O26" s="45"/>
      <c r="P26" s="45">
        <v>448.39</v>
      </c>
      <c r="Q26" s="45">
        <v>2</v>
      </c>
      <c r="R26" s="56">
        <v>4035.5</v>
      </c>
      <c r="S26" s="55" t="s">
        <v>64</v>
      </c>
      <c r="T26" s="56"/>
      <c r="U26" s="87">
        <v>18.3</v>
      </c>
      <c r="V26" s="77">
        <f t="shared" si="0"/>
        <v>0</v>
      </c>
      <c r="W26" s="142">
        <v>15.74</v>
      </c>
    </row>
    <row r="27" spans="1:23" ht="22.5" customHeight="1" x14ac:dyDescent="0.25">
      <c r="A27" s="104">
        <v>6</v>
      </c>
      <c r="B27" s="19">
        <v>8</v>
      </c>
      <c r="C27" s="20"/>
      <c r="D27" s="144">
        <v>17</v>
      </c>
      <c r="E27" s="47" t="s">
        <v>11</v>
      </c>
      <c r="F27" s="91">
        <v>7</v>
      </c>
      <c r="G27" s="48">
        <v>4089.7</v>
      </c>
      <c r="H27" s="57">
        <v>14.9</v>
      </c>
      <c r="I27" s="57">
        <v>15.44</v>
      </c>
      <c r="J27" s="58">
        <f t="shared" si="2"/>
        <v>15.90028</v>
      </c>
      <c r="K27" s="59">
        <v>16.04</v>
      </c>
      <c r="L27" s="45">
        <v>72</v>
      </c>
      <c r="M27" s="45">
        <v>9</v>
      </c>
      <c r="N27" s="45">
        <v>2</v>
      </c>
      <c r="O27" s="45"/>
      <c r="P27" s="45">
        <v>454.41</v>
      </c>
      <c r="Q27" s="45">
        <v>2</v>
      </c>
      <c r="R27" s="56">
        <v>4089.7</v>
      </c>
      <c r="S27" s="55" t="s">
        <v>64</v>
      </c>
      <c r="T27" s="56"/>
      <c r="U27" s="141">
        <v>15.9</v>
      </c>
      <c r="V27" s="77">
        <f t="shared" si="0"/>
        <v>0</v>
      </c>
      <c r="W27" s="142">
        <v>13.46</v>
      </c>
    </row>
    <row r="28" spans="1:23" ht="22.5" customHeight="1" thickBot="1" x14ac:dyDescent="0.3">
      <c r="A28" s="129">
        <v>6</v>
      </c>
      <c r="B28" s="25"/>
      <c r="C28" s="12">
        <v>14</v>
      </c>
      <c r="D28" s="144">
        <v>18</v>
      </c>
      <c r="E28" s="135" t="s">
        <v>11</v>
      </c>
      <c r="F28" s="137">
        <v>15</v>
      </c>
      <c r="G28" s="27">
        <v>17481.419999999998</v>
      </c>
      <c r="H28" s="8">
        <v>15.45</v>
      </c>
      <c r="I28" s="8">
        <v>16.03</v>
      </c>
      <c r="J28" s="3">
        <v>16.68</v>
      </c>
      <c r="K28" s="9">
        <v>16.71</v>
      </c>
      <c r="L28" s="45">
        <v>323</v>
      </c>
      <c r="M28" s="45">
        <v>9</v>
      </c>
      <c r="N28" s="45">
        <v>9</v>
      </c>
      <c r="O28" s="45"/>
      <c r="P28" s="45">
        <v>1942.4</v>
      </c>
      <c r="Q28" s="45">
        <v>9</v>
      </c>
      <c r="R28" s="56">
        <v>17430.419999999998</v>
      </c>
      <c r="S28" s="55" t="s">
        <v>64</v>
      </c>
      <c r="T28" s="56"/>
      <c r="U28" s="87">
        <v>16.68</v>
      </c>
      <c r="V28" s="77">
        <f t="shared" si="0"/>
        <v>51</v>
      </c>
      <c r="W28" s="142">
        <v>14.19</v>
      </c>
    </row>
    <row r="29" spans="1:23" ht="22.5" customHeight="1" x14ac:dyDescent="0.25">
      <c r="A29" s="156">
        <v>6</v>
      </c>
      <c r="B29" s="25"/>
      <c r="C29" s="12"/>
      <c r="D29" s="158">
        <v>19</v>
      </c>
      <c r="E29" s="159" t="s">
        <v>11</v>
      </c>
      <c r="F29" s="161">
        <v>17</v>
      </c>
      <c r="G29" s="27"/>
      <c r="H29" s="8"/>
      <c r="I29" s="8"/>
      <c r="J29" s="3"/>
      <c r="K29" s="9"/>
      <c r="L29" s="146">
        <v>120</v>
      </c>
      <c r="M29" s="146">
        <v>5</v>
      </c>
      <c r="N29" s="146">
        <v>8</v>
      </c>
      <c r="O29" s="45"/>
      <c r="P29" s="146">
        <v>1172.72</v>
      </c>
      <c r="Q29" s="146" t="s">
        <v>51</v>
      </c>
      <c r="R29" s="56">
        <f>5864.2-1069</f>
        <v>4795.2</v>
      </c>
      <c r="S29" s="146" t="s">
        <v>64</v>
      </c>
      <c r="T29" s="56"/>
      <c r="U29" s="87">
        <v>13.34</v>
      </c>
      <c r="V29" s="77"/>
      <c r="W29" s="142">
        <v>10.85</v>
      </c>
    </row>
    <row r="30" spans="1:23" ht="22.5" customHeight="1" thickBot="1" x14ac:dyDescent="0.3">
      <c r="A30" s="157"/>
      <c r="B30" s="11"/>
      <c r="C30" s="12">
        <v>15</v>
      </c>
      <c r="D30" s="158"/>
      <c r="E30" s="160"/>
      <c r="F30" s="162"/>
      <c r="G30" s="27">
        <v>5864.2</v>
      </c>
      <c r="H30" s="8">
        <v>13.31</v>
      </c>
      <c r="I30" s="8">
        <v>13.95</v>
      </c>
      <c r="J30" s="3">
        <v>13.34</v>
      </c>
      <c r="K30" s="9">
        <v>14.7</v>
      </c>
      <c r="L30" s="147"/>
      <c r="M30" s="147"/>
      <c r="N30" s="147"/>
      <c r="O30" s="45"/>
      <c r="P30" s="147"/>
      <c r="Q30" s="147"/>
      <c r="R30" s="56">
        <v>1069</v>
      </c>
      <c r="S30" s="147"/>
      <c r="T30" s="56"/>
      <c r="U30" s="87">
        <v>11.75</v>
      </c>
      <c r="V30" s="77">
        <f t="shared" si="0"/>
        <v>4795.2</v>
      </c>
      <c r="W30" s="142">
        <v>9.26</v>
      </c>
    </row>
    <row r="31" spans="1:23" ht="22.5" customHeight="1" x14ac:dyDescent="0.25">
      <c r="A31" s="163">
        <v>6</v>
      </c>
      <c r="B31" s="30">
        <v>9</v>
      </c>
      <c r="C31" s="31"/>
      <c r="D31" s="150">
        <v>20</v>
      </c>
      <c r="E31" s="152" t="s">
        <v>11</v>
      </c>
      <c r="F31" s="154" t="s">
        <v>12</v>
      </c>
      <c r="G31" s="49">
        <v>2868.3</v>
      </c>
      <c r="H31" s="57">
        <v>8.66</v>
      </c>
      <c r="I31" s="57">
        <v>9.01</v>
      </c>
      <c r="J31" s="58">
        <f>K31-0.98472+0.885-1.93+1.89</f>
        <v>9.2802800000000012</v>
      </c>
      <c r="K31" s="59">
        <v>9.42</v>
      </c>
      <c r="L31" s="146">
        <v>61</v>
      </c>
      <c r="M31" s="146">
        <v>5</v>
      </c>
      <c r="N31" s="146">
        <v>4</v>
      </c>
      <c r="O31" s="45"/>
      <c r="P31" s="146">
        <v>573.91999999999996</v>
      </c>
      <c r="Q31" s="146" t="s">
        <v>51</v>
      </c>
      <c r="R31" s="56">
        <f>2868.3-74.3</f>
        <v>2794</v>
      </c>
      <c r="S31" s="146" t="s">
        <v>64</v>
      </c>
      <c r="T31" s="56"/>
      <c r="U31" s="51">
        <v>9.2799999999999994</v>
      </c>
      <c r="V31" s="77">
        <f t="shared" si="0"/>
        <v>74.300000000000182</v>
      </c>
      <c r="W31" s="142">
        <v>6.8</v>
      </c>
    </row>
    <row r="32" spans="1:23" ht="22.5" customHeight="1" x14ac:dyDescent="0.25">
      <c r="A32" s="149"/>
      <c r="B32" s="100"/>
      <c r="C32" s="101"/>
      <c r="D32" s="151"/>
      <c r="E32" s="153"/>
      <c r="F32" s="155"/>
      <c r="G32" s="49"/>
      <c r="H32" s="57"/>
      <c r="I32" s="57"/>
      <c r="J32" s="58"/>
      <c r="K32" s="59"/>
      <c r="L32" s="147"/>
      <c r="M32" s="147"/>
      <c r="N32" s="147"/>
      <c r="O32" s="45"/>
      <c r="P32" s="147"/>
      <c r="Q32" s="147"/>
      <c r="R32" s="56">
        <v>74.3</v>
      </c>
      <c r="S32" s="147"/>
      <c r="T32" s="56"/>
      <c r="U32" s="51">
        <v>8.74</v>
      </c>
      <c r="V32" s="77"/>
      <c r="W32" s="142">
        <v>6.27</v>
      </c>
    </row>
    <row r="33" spans="1:23" ht="22.5" customHeight="1" x14ac:dyDescent="0.25">
      <c r="A33" s="103">
        <v>6</v>
      </c>
      <c r="B33" s="23">
        <v>10</v>
      </c>
      <c r="C33" s="24"/>
      <c r="D33" s="16">
        <v>21</v>
      </c>
      <c r="E33" s="47" t="s">
        <v>11</v>
      </c>
      <c r="F33" s="91">
        <v>19</v>
      </c>
      <c r="G33" s="48">
        <v>1845.6</v>
      </c>
      <c r="H33" s="57">
        <v>14.9</v>
      </c>
      <c r="I33" s="57">
        <v>15.44</v>
      </c>
      <c r="J33" s="58">
        <f>K33-0.98472+0.885-1.93+1.89</f>
        <v>15.90028</v>
      </c>
      <c r="K33" s="59">
        <v>16.04</v>
      </c>
      <c r="L33" s="45">
        <v>54</v>
      </c>
      <c r="M33" s="45">
        <v>9</v>
      </c>
      <c r="N33" s="45">
        <v>1</v>
      </c>
      <c r="O33" s="45"/>
      <c r="P33" s="45">
        <v>205.07</v>
      </c>
      <c r="Q33" s="45">
        <v>1</v>
      </c>
      <c r="R33" s="56">
        <v>1845.6</v>
      </c>
      <c r="S33" s="55" t="s">
        <v>64</v>
      </c>
      <c r="T33" s="56"/>
      <c r="U33" s="51">
        <v>15.9</v>
      </c>
      <c r="V33" s="77">
        <f t="shared" si="0"/>
        <v>0</v>
      </c>
      <c r="W33" s="142">
        <v>13.46</v>
      </c>
    </row>
    <row r="34" spans="1:23" ht="22.5" customHeight="1" x14ac:dyDescent="0.25">
      <c r="A34" s="104">
        <v>6</v>
      </c>
      <c r="B34" s="19">
        <v>11</v>
      </c>
      <c r="C34" s="32"/>
      <c r="D34" s="16">
        <v>22</v>
      </c>
      <c r="E34" s="47" t="s">
        <v>11</v>
      </c>
      <c r="F34" s="91">
        <v>21</v>
      </c>
      <c r="G34" s="48">
        <v>2694.5</v>
      </c>
      <c r="H34" s="57">
        <v>11.16</v>
      </c>
      <c r="I34" s="57">
        <v>11.7</v>
      </c>
      <c r="J34" s="58">
        <f>K34-0.98472+0.885-1.93+1.89</f>
        <v>12.160280000000002</v>
      </c>
      <c r="K34" s="59">
        <v>12.3</v>
      </c>
      <c r="L34" s="45">
        <v>60</v>
      </c>
      <c r="M34" s="45">
        <v>5</v>
      </c>
      <c r="N34" s="45">
        <v>4</v>
      </c>
      <c r="O34" s="45"/>
      <c r="P34" s="45">
        <v>538.9</v>
      </c>
      <c r="Q34" s="45" t="s">
        <v>51</v>
      </c>
      <c r="R34" s="56">
        <v>2694.5</v>
      </c>
      <c r="S34" s="55" t="s">
        <v>64</v>
      </c>
      <c r="T34" s="56"/>
      <c r="U34" s="51">
        <v>12.16</v>
      </c>
      <c r="V34" s="77">
        <f t="shared" si="0"/>
        <v>0</v>
      </c>
      <c r="W34" s="142">
        <v>9.68</v>
      </c>
    </row>
    <row r="35" spans="1:23" ht="22.5" customHeight="1" x14ac:dyDescent="0.25">
      <c r="A35" s="103">
        <v>6</v>
      </c>
      <c r="B35" s="11"/>
      <c r="C35" s="12">
        <v>16</v>
      </c>
      <c r="D35" s="16">
        <v>23</v>
      </c>
      <c r="E35" s="17" t="s">
        <v>11</v>
      </c>
      <c r="F35" s="90">
        <v>23</v>
      </c>
      <c r="G35" s="18">
        <v>5679.3</v>
      </c>
      <c r="H35" s="8">
        <v>13.31</v>
      </c>
      <c r="I35" s="8">
        <v>13.95</v>
      </c>
      <c r="J35" s="3">
        <f>K35-0.98472+0.885-1.93+1.89</f>
        <v>14.560280000000001</v>
      </c>
      <c r="K35" s="9">
        <v>14.7</v>
      </c>
      <c r="L35" s="45">
        <v>119</v>
      </c>
      <c r="M35" s="45">
        <v>5</v>
      </c>
      <c r="N35" s="45">
        <v>8</v>
      </c>
      <c r="O35" s="45"/>
      <c r="P35" s="45">
        <v>1135.8599999999999</v>
      </c>
      <c r="Q35" s="45" t="s">
        <v>51</v>
      </c>
      <c r="R35" s="56">
        <v>5679.2</v>
      </c>
      <c r="S35" s="55" t="s">
        <v>64</v>
      </c>
      <c r="T35" s="56"/>
      <c r="U35" s="87">
        <v>14.56</v>
      </c>
      <c r="V35" s="77">
        <f t="shared" si="0"/>
        <v>0.1000000000003638</v>
      </c>
      <c r="W35" s="142">
        <v>12</v>
      </c>
    </row>
    <row r="36" spans="1:23" ht="22.5" customHeight="1" x14ac:dyDescent="0.25">
      <c r="A36" s="104">
        <v>6</v>
      </c>
      <c r="B36" s="33"/>
      <c r="C36" s="29">
        <v>17</v>
      </c>
      <c r="D36" s="16">
        <v>24</v>
      </c>
      <c r="E36" s="17" t="s">
        <v>11</v>
      </c>
      <c r="F36" s="90">
        <v>27</v>
      </c>
      <c r="G36" s="18">
        <v>5744.4</v>
      </c>
      <c r="H36" s="8">
        <v>15.45</v>
      </c>
      <c r="I36" s="8">
        <v>16.03</v>
      </c>
      <c r="J36" s="3">
        <v>16.68</v>
      </c>
      <c r="K36" s="9">
        <v>16.71</v>
      </c>
      <c r="L36" s="45">
        <v>108</v>
      </c>
      <c r="M36" s="45">
        <v>9</v>
      </c>
      <c r="N36" s="45">
        <v>3</v>
      </c>
      <c r="O36" s="45"/>
      <c r="P36" s="45">
        <v>632.46</v>
      </c>
      <c r="Q36" s="45">
        <v>3</v>
      </c>
      <c r="R36" s="56">
        <v>5744.4</v>
      </c>
      <c r="S36" s="55" t="s">
        <v>64</v>
      </c>
      <c r="T36" s="56"/>
      <c r="U36" s="87">
        <v>16.68</v>
      </c>
      <c r="V36" s="77">
        <f t="shared" si="0"/>
        <v>0</v>
      </c>
      <c r="W36" s="142">
        <v>14.19</v>
      </c>
    </row>
    <row r="37" spans="1:23" ht="22.5" customHeight="1" x14ac:dyDescent="0.25">
      <c r="A37" s="103">
        <v>6</v>
      </c>
      <c r="B37" s="11"/>
      <c r="C37" s="12">
        <v>18</v>
      </c>
      <c r="D37" s="16">
        <v>25</v>
      </c>
      <c r="E37" s="17" t="s">
        <v>11</v>
      </c>
      <c r="F37" s="90">
        <v>29</v>
      </c>
      <c r="G37" s="18">
        <v>5823.5</v>
      </c>
      <c r="H37" s="8">
        <v>17.04</v>
      </c>
      <c r="I37" s="8">
        <v>17.68</v>
      </c>
      <c r="J37" s="3">
        <f>K37-0.98472+0.885-1.93+1.89</f>
        <v>18.300280000000004</v>
      </c>
      <c r="K37" s="9">
        <v>18.440000000000001</v>
      </c>
      <c r="L37" s="45">
        <v>108</v>
      </c>
      <c r="M37" s="45">
        <v>9</v>
      </c>
      <c r="N37" s="45">
        <v>3</v>
      </c>
      <c r="O37" s="45"/>
      <c r="P37" s="45">
        <v>647.05999999999995</v>
      </c>
      <c r="Q37" s="45">
        <v>3</v>
      </c>
      <c r="R37" s="56">
        <v>5823.5</v>
      </c>
      <c r="S37" s="55" t="s">
        <v>64</v>
      </c>
      <c r="T37" s="56"/>
      <c r="U37" s="87">
        <v>18.3</v>
      </c>
      <c r="V37" s="77">
        <f t="shared" si="0"/>
        <v>0</v>
      </c>
      <c r="W37" s="142">
        <v>15.74</v>
      </c>
    </row>
    <row r="38" spans="1:23" ht="22.5" customHeight="1" thickBot="1" x14ac:dyDescent="0.3">
      <c r="A38" s="103">
        <v>6</v>
      </c>
      <c r="B38" s="11"/>
      <c r="C38" s="12">
        <v>19</v>
      </c>
      <c r="D38" s="16">
        <v>26</v>
      </c>
      <c r="E38" s="17" t="s">
        <v>11</v>
      </c>
      <c r="F38" s="90">
        <v>31</v>
      </c>
      <c r="G38" s="18">
        <v>5801.4</v>
      </c>
      <c r="H38" s="8">
        <v>17.04</v>
      </c>
      <c r="I38" s="8">
        <v>17.68</v>
      </c>
      <c r="J38" s="3">
        <f>K38-0.98472+0.885-1.93+1.89</f>
        <v>18.300280000000004</v>
      </c>
      <c r="K38" s="9">
        <v>18.440000000000001</v>
      </c>
      <c r="L38" s="45">
        <v>108</v>
      </c>
      <c r="M38" s="45">
        <v>9</v>
      </c>
      <c r="N38" s="45">
        <v>3</v>
      </c>
      <c r="O38" s="45"/>
      <c r="P38" s="45">
        <v>644.6</v>
      </c>
      <c r="Q38" s="45">
        <v>3</v>
      </c>
      <c r="R38" s="56">
        <v>5809.6</v>
      </c>
      <c r="S38" s="55" t="s">
        <v>64</v>
      </c>
      <c r="T38" s="56"/>
      <c r="U38" s="87">
        <v>18.3</v>
      </c>
      <c r="V38" s="77">
        <f t="shared" si="0"/>
        <v>-8.2000000000007276</v>
      </c>
      <c r="W38" s="142">
        <v>15.74</v>
      </c>
    </row>
    <row r="39" spans="1:23" ht="22.5" customHeight="1" x14ac:dyDescent="0.25">
      <c r="A39" s="148">
        <v>6</v>
      </c>
      <c r="B39" s="11"/>
      <c r="C39" s="12"/>
      <c r="D39" s="164">
        <v>27</v>
      </c>
      <c r="E39" s="166" t="s">
        <v>11</v>
      </c>
      <c r="F39" s="154">
        <v>35</v>
      </c>
      <c r="G39" s="50">
        <v>5729.4</v>
      </c>
      <c r="H39" s="60">
        <v>11.16</v>
      </c>
      <c r="I39" s="57"/>
      <c r="J39" s="58">
        <f>10.42-1.93+1.89</f>
        <v>10.38</v>
      </c>
      <c r="K39" s="59"/>
      <c r="L39" s="146">
        <v>119</v>
      </c>
      <c r="M39" s="146">
        <v>5</v>
      </c>
      <c r="N39" s="146">
        <v>8</v>
      </c>
      <c r="O39" s="45"/>
      <c r="P39" s="146">
        <v>1145.8800000000001</v>
      </c>
      <c r="Q39" s="146" t="s">
        <v>51</v>
      </c>
      <c r="R39" s="56">
        <v>5068</v>
      </c>
      <c r="S39" s="146" t="s">
        <v>64</v>
      </c>
      <c r="T39" s="56"/>
      <c r="U39" s="51">
        <v>12.16</v>
      </c>
      <c r="V39" s="77">
        <f t="shared" si="0"/>
        <v>661.39999999999964</v>
      </c>
      <c r="W39" s="142">
        <v>9.68</v>
      </c>
    </row>
    <row r="40" spans="1:23" ht="22.5" customHeight="1" thickBot="1" x14ac:dyDescent="0.3">
      <c r="A40" s="149"/>
      <c r="B40" s="11"/>
      <c r="C40" s="12"/>
      <c r="D40" s="165"/>
      <c r="E40" s="167"/>
      <c r="F40" s="155"/>
      <c r="G40" s="49"/>
      <c r="H40" s="60"/>
      <c r="I40" s="57"/>
      <c r="J40" s="58"/>
      <c r="K40" s="59"/>
      <c r="L40" s="147"/>
      <c r="M40" s="147"/>
      <c r="N40" s="147"/>
      <c r="O40" s="45"/>
      <c r="P40" s="147"/>
      <c r="Q40" s="147"/>
      <c r="R40" s="56">
        <f>5729.3-5068</f>
        <v>661.30000000000018</v>
      </c>
      <c r="S40" s="147"/>
      <c r="T40" s="56"/>
      <c r="U40" s="51">
        <v>10.38</v>
      </c>
      <c r="V40" s="77"/>
      <c r="W40" s="142">
        <v>7.9</v>
      </c>
    </row>
    <row r="41" spans="1:23" ht="22.5" customHeight="1" x14ac:dyDescent="0.25">
      <c r="A41" s="103">
        <v>6</v>
      </c>
      <c r="B41" s="11"/>
      <c r="C41" s="12">
        <v>20</v>
      </c>
      <c r="D41" s="139">
        <v>28</v>
      </c>
      <c r="E41" s="17" t="s">
        <v>11</v>
      </c>
      <c r="F41" s="90">
        <v>37</v>
      </c>
      <c r="G41" s="18">
        <v>2711.7</v>
      </c>
      <c r="H41" s="8">
        <v>13.31</v>
      </c>
      <c r="I41" s="8">
        <v>13.95</v>
      </c>
      <c r="J41" s="3">
        <f t="shared" ref="J41:J45" si="3">K41-0.98472+0.885-1.93+1.89</f>
        <v>14.560280000000001</v>
      </c>
      <c r="K41" s="9">
        <v>14.7</v>
      </c>
      <c r="L41" s="45">
        <v>60</v>
      </c>
      <c r="M41" s="45">
        <v>5</v>
      </c>
      <c r="N41" s="45">
        <v>4</v>
      </c>
      <c r="O41" s="45"/>
      <c r="P41" s="45">
        <v>542.34</v>
      </c>
      <c r="Q41" s="45" t="s">
        <v>51</v>
      </c>
      <c r="R41" s="56">
        <v>2650.2</v>
      </c>
      <c r="S41" s="55" t="s">
        <v>64</v>
      </c>
      <c r="T41" s="56"/>
      <c r="U41" s="87">
        <v>14.56</v>
      </c>
      <c r="V41" s="77">
        <f t="shared" si="0"/>
        <v>61.5</v>
      </c>
      <c r="W41" s="142">
        <v>12</v>
      </c>
    </row>
    <row r="42" spans="1:23" ht="22.5" customHeight="1" x14ac:dyDescent="0.25">
      <c r="A42" s="103">
        <v>6</v>
      </c>
      <c r="B42" s="11"/>
      <c r="C42" s="12">
        <v>21</v>
      </c>
      <c r="D42" s="144">
        <v>29</v>
      </c>
      <c r="E42" s="17" t="s">
        <v>11</v>
      </c>
      <c r="F42" s="90">
        <v>39</v>
      </c>
      <c r="G42" s="18">
        <v>4280.3999999999996</v>
      </c>
      <c r="H42" s="8">
        <v>13.31</v>
      </c>
      <c r="I42" s="8">
        <v>13.95</v>
      </c>
      <c r="J42" s="3">
        <f t="shared" si="3"/>
        <v>14.560280000000001</v>
      </c>
      <c r="K42" s="9">
        <v>14.7</v>
      </c>
      <c r="L42" s="45">
        <v>88</v>
      </c>
      <c r="M42" s="45">
        <v>5</v>
      </c>
      <c r="N42" s="45">
        <v>6</v>
      </c>
      <c r="O42" s="45"/>
      <c r="P42" s="45">
        <v>856.24</v>
      </c>
      <c r="Q42" s="45" t="s">
        <v>51</v>
      </c>
      <c r="R42" s="56">
        <v>4280.3999999999996</v>
      </c>
      <c r="S42" s="55" t="s">
        <v>64</v>
      </c>
      <c r="T42" s="56"/>
      <c r="U42" s="87">
        <v>14.56</v>
      </c>
      <c r="V42" s="77">
        <f t="shared" si="0"/>
        <v>0</v>
      </c>
      <c r="W42" s="142">
        <v>12</v>
      </c>
    </row>
    <row r="43" spans="1:23" ht="22.5" customHeight="1" x14ac:dyDescent="0.25">
      <c r="A43" s="104">
        <v>6</v>
      </c>
      <c r="B43" s="19">
        <v>13</v>
      </c>
      <c r="C43" s="20"/>
      <c r="D43" s="144">
        <v>30</v>
      </c>
      <c r="E43" s="47" t="s">
        <v>11</v>
      </c>
      <c r="F43" s="91">
        <v>41</v>
      </c>
      <c r="G43" s="48">
        <v>2691.3</v>
      </c>
      <c r="H43" s="57">
        <v>11.16</v>
      </c>
      <c r="I43" s="57">
        <v>11.7</v>
      </c>
      <c r="J43" s="58">
        <f t="shared" si="3"/>
        <v>12.160280000000002</v>
      </c>
      <c r="K43" s="59">
        <v>12.3</v>
      </c>
      <c r="L43" s="45">
        <v>60</v>
      </c>
      <c r="M43" s="45">
        <v>5</v>
      </c>
      <c r="N43" s="45">
        <v>4</v>
      </c>
      <c r="O43" s="45"/>
      <c r="P43" s="45">
        <v>538.28</v>
      </c>
      <c r="Q43" s="45" t="s">
        <v>51</v>
      </c>
      <c r="R43" s="56">
        <v>2691.3</v>
      </c>
      <c r="S43" s="55" t="s">
        <v>64</v>
      </c>
      <c r="T43" s="56"/>
      <c r="U43" s="51">
        <v>12.16</v>
      </c>
      <c r="V43" s="77">
        <f t="shared" si="0"/>
        <v>0</v>
      </c>
      <c r="W43" s="142">
        <v>9.68</v>
      </c>
    </row>
    <row r="44" spans="1:23" ht="22.5" customHeight="1" x14ac:dyDescent="0.25">
      <c r="A44" s="103">
        <v>6</v>
      </c>
      <c r="B44" s="23">
        <v>14</v>
      </c>
      <c r="C44" s="34"/>
      <c r="D44" s="144">
        <v>31</v>
      </c>
      <c r="E44" s="47" t="s">
        <v>11</v>
      </c>
      <c r="F44" s="91">
        <v>43</v>
      </c>
      <c r="G44" s="48">
        <v>2722.1</v>
      </c>
      <c r="H44" s="57">
        <v>11.16</v>
      </c>
      <c r="I44" s="57">
        <v>11.7</v>
      </c>
      <c r="J44" s="58">
        <f t="shared" si="3"/>
        <v>12.160280000000002</v>
      </c>
      <c r="K44" s="59">
        <v>12.3</v>
      </c>
      <c r="L44" s="45">
        <v>60</v>
      </c>
      <c r="M44" s="45">
        <v>5</v>
      </c>
      <c r="N44" s="45">
        <v>4</v>
      </c>
      <c r="O44" s="45"/>
      <c r="P44" s="45">
        <v>544.41999999999996</v>
      </c>
      <c r="Q44" s="45" t="s">
        <v>51</v>
      </c>
      <c r="R44" s="56">
        <v>2722.1</v>
      </c>
      <c r="S44" s="55" t="s">
        <v>64</v>
      </c>
      <c r="T44" s="56"/>
      <c r="U44" s="51">
        <v>12.16</v>
      </c>
      <c r="V44" s="77">
        <f t="shared" si="0"/>
        <v>0</v>
      </c>
      <c r="W44" s="142">
        <v>9.68</v>
      </c>
    </row>
    <row r="45" spans="1:23" ht="22.5" customHeight="1" x14ac:dyDescent="0.25">
      <c r="A45" s="103">
        <v>6</v>
      </c>
      <c r="B45" s="11"/>
      <c r="C45" s="12">
        <v>22</v>
      </c>
      <c r="D45" s="144">
        <v>32</v>
      </c>
      <c r="E45" s="17" t="s">
        <v>11</v>
      </c>
      <c r="F45" s="90">
        <v>45</v>
      </c>
      <c r="G45" s="18">
        <v>4367.8999999999996</v>
      </c>
      <c r="H45" s="8">
        <v>13.31</v>
      </c>
      <c r="I45" s="8">
        <v>13.95</v>
      </c>
      <c r="J45" s="3">
        <f t="shared" si="3"/>
        <v>14.560280000000001</v>
      </c>
      <c r="K45" s="9">
        <v>14.7</v>
      </c>
      <c r="L45" s="45">
        <v>90</v>
      </c>
      <c r="M45" s="45">
        <v>5</v>
      </c>
      <c r="N45" s="45">
        <v>6</v>
      </c>
      <c r="O45" s="45"/>
      <c r="P45" s="45">
        <v>873.56</v>
      </c>
      <c r="Q45" s="45" t="s">
        <v>51</v>
      </c>
      <c r="R45" s="56">
        <v>4367.8999999999996</v>
      </c>
      <c r="S45" s="55" t="s">
        <v>64</v>
      </c>
      <c r="T45" s="56"/>
      <c r="U45" s="87">
        <v>14.56</v>
      </c>
      <c r="V45" s="77">
        <f t="shared" si="0"/>
        <v>0</v>
      </c>
      <c r="W45" s="142">
        <v>12</v>
      </c>
    </row>
    <row r="46" spans="1:23" ht="22.5" customHeight="1" x14ac:dyDescent="0.25">
      <c r="A46" s="148">
        <v>6</v>
      </c>
      <c r="B46" s="21">
        <v>15</v>
      </c>
      <c r="C46" s="35"/>
      <c r="D46" s="150">
        <v>33</v>
      </c>
      <c r="E46" s="166" t="s">
        <v>11</v>
      </c>
      <c r="F46" s="154">
        <v>49</v>
      </c>
      <c r="G46" s="49">
        <v>17614.3</v>
      </c>
      <c r="H46" s="57">
        <v>12.51</v>
      </c>
      <c r="I46" s="57">
        <v>13.16</v>
      </c>
      <c r="J46" s="58">
        <v>13.22</v>
      </c>
      <c r="K46" s="59">
        <v>13.45</v>
      </c>
      <c r="L46" s="146">
        <v>324</v>
      </c>
      <c r="M46" s="146">
        <v>9</v>
      </c>
      <c r="N46" s="146">
        <v>9</v>
      </c>
      <c r="O46" s="45"/>
      <c r="P46" s="146">
        <v>1957.13</v>
      </c>
      <c r="Q46" s="146">
        <v>9</v>
      </c>
      <c r="R46" s="56">
        <v>13645.9</v>
      </c>
      <c r="S46" s="146" t="s">
        <v>64</v>
      </c>
      <c r="T46" s="56"/>
      <c r="U46" s="51">
        <v>15.05</v>
      </c>
      <c r="V46" s="77">
        <f t="shared" si="0"/>
        <v>3968.3999999999996</v>
      </c>
      <c r="W46" s="142">
        <v>12.61</v>
      </c>
    </row>
    <row r="47" spans="1:23" ht="22.5" customHeight="1" x14ac:dyDescent="0.25">
      <c r="A47" s="149"/>
      <c r="B47" s="71"/>
      <c r="C47" s="124"/>
      <c r="D47" s="151"/>
      <c r="E47" s="167"/>
      <c r="F47" s="155"/>
      <c r="G47" s="49"/>
      <c r="H47" s="57"/>
      <c r="I47" s="57"/>
      <c r="J47" s="58"/>
      <c r="K47" s="59"/>
      <c r="L47" s="147"/>
      <c r="M47" s="147"/>
      <c r="N47" s="147"/>
      <c r="O47" s="45"/>
      <c r="P47" s="147"/>
      <c r="Q47" s="147"/>
      <c r="R47" s="56">
        <f>17633.5-13645.9</f>
        <v>3987.6000000000004</v>
      </c>
      <c r="S47" s="147"/>
      <c r="T47" s="56"/>
      <c r="U47" s="51">
        <v>13.22</v>
      </c>
      <c r="V47" s="77"/>
      <c r="W47" s="142">
        <v>10.78</v>
      </c>
    </row>
    <row r="48" spans="1:23" ht="22.5" customHeight="1" x14ac:dyDescent="0.25">
      <c r="A48" s="103">
        <v>6</v>
      </c>
      <c r="B48" s="23">
        <v>16</v>
      </c>
      <c r="C48" s="34"/>
      <c r="D48" s="16">
        <v>34</v>
      </c>
      <c r="E48" s="47" t="s">
        <v>11</v>
      </c>
      <c r="F48" s="91">
        <v>51</v>
      </c>
      <c r="G48" s="48">
        <v>5877.2</v>
      </c>
      <c r="H48" s="57">
        <v>11.16</v>
      </c>
      <c r="I48" s="57">
        <v>11.7</v>
      </c>
      <c r="J48" s="58">
        <f t="shared" ref="J48:J53" si="4">K48-0.98472+0.885-1.93+1.89</f>
        <v>12.160280000000002</v>
      </c>
      <c r="K48" s="59">
        <v>12.3</v>
      </c>
      <c r="L48" s="45">
        <v>119</v>
      </c>
      <c r="M48" s="45">
        <v>5</v>
      </c>
      <c r="N48" s="45">
        <v>8</v>
      </c>
      <c r="O48" s="45"/>
      <c r="P48" s="45">
        <v>1175.46</v>
      </c>
      <c r="Q48" s="45" t="s">
        <v>51</v>
      </c>
      <c r="R48" s="56">
        <v>5877</v>
      </c>
      <c r="S48" s="55" t="s">
        <v>64</v>
      </c>
      <c r="T48" s="56"/>
      <c r="U48" s="51">
        <v>12.16</v>
      </c>
      <c r="V48" s="77">
        <f t="shared" si="0"/>
        <v>0.1999999999998181</v>
      </c>
      <c r="W48" s="142">
        <v>9.68</v>
      </c>
    </row>
    <row r="49" spans="1:23" ht="22.5" customHeight="1" x14ac:dyDescent="0.25">
      <c r="A49" s="103">
        <v>6</v>
      </c>
      <c r="B49" s="23">
        <v>17</v>
      </c>
      <c r="C49" s="34"/>
      <c r="D49" s="16">
        <v>35</v>
      </c>
      <c r="E49" s="47" t="s">
        <v>11</v>
      </c>
      <c r="F49" s="91" t="s">
        <v>13</v>
      </c>
      <c r="G49" s="48">
        <v>2819.3</v>
      </c>
      <c r="H49" s="57">
        <v>11.16</v>
      </c>
      <c r="I49" s="57">
        <v>11.7</v>
      </c>
      <c r="J49" s="58">
        <f t="shared" si="4"/>
        <v>12.160280000000002</v>
      </c>
      <c r="K49" s="59">
        <v>12.3</v>
      </c>
      <c r="L49" s="45">
        <v>60</v>
      </c>
      <c r="M49" s="45">
        <v>5</v>
      </c>
      <c r="N49" s="45">
        <v>4</v>
      </c>
      <c r="O49" s="45"/>
      <c r="P49" s="45">
        <v>563.86</v>
      </c>
      <c r="Q49" s="45" t="s">
        <v>51</v>
      </c>
      <c r="R49" s="56">
        <v>2819.3</v>
      </c>
      <c r="S49" s="55" t="s">
        <v>64</v>
      </c>
      <c r="T49" s="56"/>
      <c r="U49" s="51">
        <v>12.16</v>
      </c>
      <c r="V49" s="77">
        <f t="shared" si="0"/>
        <v>0</v>
      </c>
      <c r="W49" s="142">
        <v>9.68</v>
      </c>
    </row>
    <row r="50" spans="1:23" ht="22.5" customHeight="1" x14ac:dyDescent="0.25">
      <c r="A50" s="148">
        <v>6</v>
      </c>
      <c r="B50" s="71"/>
      <c r="C50" s="124"/>
      <c r="D50" s="150">
        <v>36</v>
      </c>
      <c r="E50" s="166" t="s">
        <v>11</v>
      </c>
      <c r="F50" s="154">
        <v>53</v>
      </c>
      <c r="G50" s="49"/>
      <c r="H50" s="57"/>
      <c r="I50" s="57"/>
      <c r="J50" s="58"/>
      <c r="K50" s="59"/>
      <c r="L50" s="146">
        <v>144</v>
      </c>
      <c r="M50" s="146">
        <v>9</v>
      </c>
      <c r="N50" s="146">
        <v>4</v>
      </c>
      <c r="O50" s="45"/>
      <c r="P50" s="146">
        <v>899.04</v>
      </c>
      <c r="Q50" s="146">
        <v>4</v>
      </c>
      <c r="R50" s="56">
        <v>4023.1</v>
      </c>
      <c r="S50" s="55" t="s">
        <v>64</v>
      </c>
      <c r="T50" s="56"/>
      <c r="U50" s="51">
        <v>15.2</v>
      </c>
      <c r="V50" s="77"/>
      <c r="W50" s="142">
        <v>12.73</v>
      </c>
    </row>
    <row r="51" spans="1:23" ht="22.5" customHeight="1" x14ac:dyDescent="0.25">
      <c r="A51" s="149"/>
      <c r="B51" s="21">
        <v>18</v>
      </c>
      <c r="C51" s="35"/>
      <c r="D51" s="151"/>
      <c r="E51" s="167"/>
      <c r="F51" s="155"/>
      <c r="G51" s="49">
        <v>8090.9</v>
      </c>
      <c r="H51" s="57">
        <v>14.14</v>
      </c>
      <c r="I51" s="57">
        <v>14.64</v>
      </c>
      <c r="J51" s="58">
        <f t="shared" si="4"/>
        <v>15.050280000000001</v>
      </c>
      <c r="K51" s="59">
        <v>15.19</v>
      </c>
      <c r="L51" s="147"/>
      <c r="M51" s="147"/>
      <c r="N51" s="147"/>
      <c r="O51" s="45"/>
      <c r="P51" s="147"/>
      <c r="Q51" s="147"/>
      <c r="R51" s="56">
        <f>8090.9-4023.1</f>
        <v>4067.7999999999997</v>
      </c>
      <c r="S51" s="55" t="s">
        <v>64</v>
      </c>
      <c r="T51" s="56"/>
      <c r="U51" s="51">
        <v>15.05</v>
      </c>
      <c r="V51" s="77">
        <f t="shared" si="0"/>
        <v>4023.1</v>
      </c>
      <c r="W51" s="142">
        <v>12.6</v>
      </c>
    </row>
    <row r="52" spans="1:23" ht="22.5" customHeight="1" x14ac:dyDescent="0.25">
      <c r="A52" s="103">
        <v>6</v>
      </c>
      <c r="B52" s="11"/>
      <c r="C52" s="12">
        <v>23</v>
      </c>
      <c r="D52" s="134">
        <v>37</v>
      </c>
      <c r="E52" s="17" t="s">
        <v>11</v>
      </c>
      <c r="F52" s="90">
        <v>55</v>
      </c>
      <c r="G52" s="18">
        <v>8063.3</v>
      </c>
      <c r="H52" s="8">
        <v>17.04</v>
      </c>
      <c r="I52" s="8">
        <v>17.68</v>
      </c>
      <c r="J52" s="3">
        <f t="shared" si="4"/>
        <v>18.300280000000004</v>
      </c>
      <c r="K52" s="9">
        <v>18.440000000000001</v>
      </c>
      <c r="L52" s="45">
        <v>144</v>
      </c>
      <c r="M52" s="45">
        <v>9</v>
      </c>
      <c r="N52" s="45">
        <v>4</v>
      </c>
      <c r="O52" s="45"/>
      <c r="P52" s="45">
        <v>895.89</v>
      </c>
      <c r="Q52" s="45">
        <v>4</v>
      </c>
      <c r="R52" s="56">
        <v>8063.3</v>
      </c>
      <c r="S52" s="55" t="s">
        <v>64</v>
      </c>
      <c r="T52" s="56"/>
      <c r="U52" s="87">
        <v>15.41</v>
      </c>
      <c r="V52" s="77">
        <f t="shared" si="0"/>
        <v>0</v>
      </c>
      <c r="W52" s="142">
        <v>13.02</v>
      </c>
    </row>
    <row r="53" spans="1:23" ht="22.5" customHeight="1" thickBot="1" x14ac:dyDescent="0.3">
      <c r="A53" s="103">
        <v>6</v>
      </c>
      <c r="B53" s="11"/>
      <c r="C53" s="12">
        <v>24</v>
      </c>
      <c r="D53" s="139">
        <v>38</v>
      </c>
      <c r="E53" s="17" t="s">
        <v>11</v>
      </c>
      <c r="F53" s="90">
        <v>57</v>
      </c>
      <c r="G53" s="18">
        <v>8127</v>
      </c>
      <c r="H53" s="8">
        <v>17.04</v>
      </c>
      <c r="I53" s="8">
        <v>17.68</v>
      </c>
      <c r="J53" s="3">
        <f t="shared" si="4"/>
        <v>18.300280000000004</v>
      </c>
      <c r="K53" s="9">
        <v>18.440000000000001</v>
      </c>
      <c r="L53" s="45">
        <v>144</v>
      </c>
      <c r="M53" s="45">
        <v>9</v>
      </c>
      <c r="N53" s="45">
        <v>4</v>
      </c>
      <c r="O53" s="45"/>
      <c r="P53" s="45">
        <v>902.99</v>
      </c>
      <c r="Q53" s="45">
        <v>4</v>
      </c>
      <c r="R53" s="56">
        <v>8125.9</v>
      </c>
      <c r="S53" s="55" t="s">
        <v>64</v>
      </c>
      <c r="T53" s="56"/>
      <c r="U53" s="87">
        <v>18.3</v>
      </c>
      <c r="V53" s="77">
        <f t="shared" si="0"/>
        <v>1.1000000000003638</v>
      </c>
      <c r="W53" s="142">
        <v>15.74</v>
      </c>
    </row>
    <row r="54" spans="1:23" ht="22.5" customHeight="1" x14ac:dyDescent="0.25">
      <c r="A54" s="148">
        <v>6</v>
      </c>
      <c r="B54" s="11"/>
      <c r="C54" s="125"/>
      <c r="D54" s="164">
        <v>39</v>
      </c>
      <c r="E54" s="170" t="s">
        <v>40</v>
      </c>
      <c r="F54" s="161">
        <v>5</v>
      </c>
      <c r="G54" s="27"/>
      <c r="H54" s="8"/>
      <c r="I54" s="8"/>
      <c r="J54" s="3"/>
      <c r="K54" s="9"/>
      <c r="L54" s="146">
        <v>107</v>
      </c>
      <c r="M54" s="146">
        <v>9</v>
      </c>
      <c r="N54" s="146">
        <v>3</v>
      </c>
      <c r="O54" s="45"/>
      <c r="P54" s="146">
        <v>667.76</v>
      </c>
      <c r="Q54" s="146">
        <v>3</v>
      </c>
      <c r="R54" s="146">
        <v>6009.7</v>
      </c>
      <c r="S54" s="146" t="s">
        <v>64</v>
      </c>
      <c r="T54" s="56"/>
      <c r="U54" s="177">
        <v>15.41</v>
      </c>
      <c r="V54" s="77"/>
      <c r="W54" s="175">
        <v>13.02</v>
      </c>
    </row>
    <row r="55" spans="1:23" ht="12" customHeight="1" x14ac:dyDescent="0.25">
      <c r="A55" s="168"/>
      <c r="B55" s="11"/>
      <c r="C55" s="125"/>
      <c r="D55" s="169"/>
      <c r="E55" s="171"/>
      <c r="F55" s="173"/>
      <c r="G55" s="27"/>
      <c r="H55" s="8"/>
      <c r="I55" s="8"/>
      <c r="J55" s="3"/>
      <c r="K55" s="9"/>
      <c r="L55" s="174"/>
      <c r="M55" s="174"/>
      <c r="N55" s="174"/>
      <c r="O55" s="45"/>
      <c r="P55" s="174"/>
      <c r="Q55" s="174"/>
      <c r="R55" s="174"/>
      <c r="S55" s="147"/>
      <c r="T55" s="56"/>
      <c r="U55" s="181"/>
      <c r="V55" s="77"/>
      <c r="W55" s="176"/>
    </row>
    <row r="56" spans="1:23" ht="22.5" hidden="1" customHeight="1" thickBot="1" x14ac:dyDescent="0.3">
      <c r="A56" s="149"/>
      <c r="B56" s="11"/>
      <c r="C56" s="26">
        <v>25</v>
      </c>
      <c r="D56" s="165"/>
      <c r="E56" s="172"/>
      <c r="F56" s="162"/>
      <c r="G56" s="27">
        <v>6009.7</v>
      </c>
      <c r="H56" s="8">
        <v>17.04</v>
      </c>
      <c r="I56" s="8">
        <v>17.68</v>
      </c>
      <c r="J56" s="3">
        <v>15.41</v>
      </c>
      <c r="K56" s="9">
        <v>18.440000000000001</v>
      </c>
      <c r="L56" s="147"/>
      <c r="M56" s="147"/>
      <c r="N56" s="147"/>
      <c r="O56" s="45"/>
      <c r="P56" s="147"/>
      <c r="Q56" s="147"/>
      <c r="R56" s="147"/>
      <c r="S56" s="55" t="s">
        <v>64</v>
      </c>
      <c r="T56" s="56"/>
      <c r="U56" s="178"/>
      <c r="V56" s="77">
        <f t="shared" si="0"/>
        <v>6009.7</v>
      </c>
      <c r="W56" s="142"/>
    </row>
    <row r="57" spans="1:23" ht="22.5" customHeight="1" x14ac:dyDescent="0.25">
      <c r="A57" s="103">
        <v>6</v>
      </c>
      <c r="B57" s="23">
        <v>19</v>
      </c>
      <c r="C57" s="34"/>
      <c r="D57" s="134">
        <v>40</v>
      </c>
      <c r="E57" s="47" t="s">
        <v>40</v>
      </c>
      <c r="F57" s="91" t="s">
        <v>14</v>
      </c>
      <c r="G57" s="48">
        <v>2249.6</v>
      </c>
      <c r="H57" s="57">
        <v>14.14</v>
      </c>
      <c r="I57" s="57">
        <v>14.64</v>
      </c>
      <c r="J57" s="58">
        <f t="shared" ref="J57:J65" si="5">K57-0.98472+0.885-1.93+1.89</f>
        <v>15.050280000000001</v>
      </c>
      <c r="K57" s="59">
        <v>15.19</v>
      </c>
      <c r="L57" s="45">
        <v>40</v>
      </c>
      <c r="M57" s="45">
        <v>10</v>
      </c>
      <c r="N57" s="45">
        <v>1</v>
      </c>
      <c r="O57" s="45"/>
      <c r="P57" s="45">
        <v>224.96</v>
      </c>
      <c r="Q57" s="45">
        <v>1</v>
      </c>
      <c r="R57" s="56">
        <v>2249.6</v>
      </c>
      <c r="S57" s="55" t="s">
        <v>64</v>
      </c>
      <c r="T57" s="56"/>
      <c r="U57" s="51">
        <v>15.05</v>
      </c>
      <c r="V57" s="77">
        <f t="shared" si="0"/>
        <v>0</v>
      </c>
      <c r="W57" s="142">
        <v>12.6</v>
      </c>
    </row>
    <row r="58" spans="1:23" ht="22.5" customHeight="1" x14ac:dyDescent="0.25">
      <c r="A58" s="104">
        <v>6</v>
      </c>
      <c r="B58" s="19">
        <v>20</v>
      </c>
      <c r="C58" s="32"/>
      <c r="D58" s="143">
        <v>41</v>
      </c>
      <c r="E58" s="47" t="s">
        <v>40</v>
      </c>
      <c r="F58" s="91">
        <v>7</v>
      </c>
      <c r="G58" s="48">
        <v>5296.6</v>
      </c>
      <c r="H58" s="57">
        <v>11.16</v>
      </c>
      <c r="I58" s="57">
        <v>11.7</v>
      </c>
      <c r="J58" s="58">
        <f t="shared" si="5"/>
        <v>12.160280000000002</v>
      </c>
      <c r="K58" s="59">
        <v>12.3</v>
      </c>
      <c r="L58" s="45">
        <v>100</v>
      </c>
      <c r="M58" s="45">
        <v>5</v>
      </c>
      <c r="N58" s="45">
        <v>5</v>
      </c>
      <c r="O58" s="45"/>
      <c r="P58" s="45">
        <v>1059.3399999999999</v>
      </c>
      <c r="Q58" s="45" t="s">
        <v>51</v>
      </c>
      <c r="R58" s="56">
        <v>5261.8</v>
      </c>
      <c r="S58" s="55" t="s">
        <v>64</v>
      </c>
      <c r="T58" s="56"/>
      <c r="U58" s="51">
        <v>12.16</v>
      </c>
      <c r="V58" s="77">
        <f t="shared" si="0"/>
        <v>34.800000000000182</v>
      </c>
      <c r="W58" s="142">
        <v>9.68</v>
      </c>
    </row>
    <row r="59" spans="1:23" ht="22.5" customHeight="1" x14ac:dyDescent="0.25">
      <c r="A59" s="103">
        <v>6</v>
      </c>
      <c r="B59" s="11"/>
      <c r="C59" s="12">
        <v>26</v>
      </c>
      <c r="D59" s="143">
        <v>42</v>
      </c>
      <c r="E59" s="135" t="s">
        <v>40</v>
      </c>
      <c r="F59" s="90">
        <v>11</v>
      </c>
      <c r="G59" s="18">
        <v>6153.6</v>
      </c>
      <c r="H59" s="8">
        <v>17.04</v>
      </c>
      <c r="I59" s="8">
        <v>17.68</v>
      </c>
      <c r="J59" s="3">
        <f t="shared" si="5"/>
        <v>18.300280000000004</v>
      </c>
      <c r="K59" s="9">
        <v>18.440000000000001</v>
      </c>
      <c r="L59" s="45">
        <v>108</v>
      </c>
      <c r="M59" s="45">
        <v>9</v>
      </c>
      <c r="N59" s="45">
        <v>3</v>
      </c>
      <c r="O59" s="45"/>
      <c r="P59" s="45">
        <v>683.73</v>
      </c>
      <c r="Q59" s="45">
        <v>3</v>
      </c>
      <c r="R59" s="56">
        <v>6153.6</v>
      </c>
      <c r="S59" s="55" t="s">
        <v>64</v>
      </c>
      <c r="T59" s="56"/>
      <c r="U59" s="87">
        <v>18.3</v>
      </c>
      <c r="V59" s="77">
        <f t="shared" si="0"/>
        <v>0</v>
      </c>
      <c r="W59" s="142">
        <v>15.74</v>
      </c>
    </row>
    <row r="60" spans="1:23" ht="22.5" customHeight="1" x14ac:dyDescent="0.25">
      <c r="A60" s="103">
        <v>6</v>
      </c>
      <c r="B60" s="11"/>
      <c r="C60" s="12">
        <v>27</v>
      </c>
      <c r="D60" s="143">
        <v>43</v>
      </c>
      <c r="E60" s="135" t="s">
        <v>40</v>
      </c>
      <c r="F60" s="90">
        <v>17</v>
      </c>
      <c r="G60" s="18">
        <v>3203.9</v>
      </c>
      <c r="H60" s="8">
        <v>13.31</v>
      </c>
      <c r="I60" s="8">
        <v>13.95</v>
      </c>
      <c r="J60" s="3">
        <f t="shared" si="5"/>
        <v>14.560280000000001</v>
      </c>
      <c r="K60" s="9">
        <v>14.7</v>
      </c>
      <c r="L60" s="45">
        <v>120</v>
      </c>
      <c r="M60" s="45">
        <v>5</v>
      </c>
      <c r="N60" s="45">
        <v>2</v>
      </c>
      <c r="O60" s="45"/>
      <c r="P60" s="45">
        <v>640.84</v>
      </c>
      <c r="Q60" s="45" t="s">
        <v>51</v>
      </c>
      <c r="R60" s="56">
        <v>3204.4</v>
      </c>
      <c r="S60" s="55" t="s">
        <v>64</v>
      </c>
      <c r="T60" s="56"/>
      <c r="U60" s="87">
        <v>14.56</v>
      </c>
      <c r="V60" s="77">
        <f t="shared" si="0"/>
        <v>-0.5</v>
      </c>
      <c r="W60" s="142">
        <v>12</v>
      </c>
    </row>
    <row r="61" spans="1:23" ht="22.5" customHeight="1" x14ac:dyDescent="0.25">
      <c r="A61" s="103">
        <v>6</v>
      </c>
      <c r="B61" s="11"/>
      <c r="C61" s="12">
        <v>28</v>
      </c>
      <c r="D61" s="143">
        <v>44</v>
      </c>
      <c r="E61" s="135" t="s">
        <v>40</v>
      </c>
      <c r="F61" s="90">
        <v>19</v>
      </c>
      <c r="G61" s="18">
        <v>3252.9</v>
      </c>
      <c r="H61" s="8">
        <v>13.31</v>
      </c>
      <c r="I61" s="8">
        <v>13.95</v>
      </c>
      <c r="J61" s="3">
        <f t="shared" si="5"/>
        <v>14.560280000000001</v>
      </c>
      <c r="K61" s="9">
        <v>14.7</v>
      </c>
      <c r="L61" s="45">
        <v>120</v>
      </c>
      <c r="M61" s="45">
        <v>5</v>
      </c>
      <c r="N61" s="45">
        <v>2</v>
      </c>
      <c r="O61" s="45"/>
      <c r="P61" s="45">
        <v>650.58000000000004</v>
      </c>
      <c r="Q61" s="45" t="s">
        <v>51</v>
      </c>
      <c r="R61" s="56">
        <v>3252.9</v>
      </c>
      <c r="S61" s="55" t="s">
        <v>64</v>
      </c>
      <c r="T61" s="56"/>
      <c r="U61" s="87">
        <v>14.56</v>
      </c>
      <c r="V61" s="77">
        <f t="shared" si="0"/>
        <v>0</v>
      </c>
      <c r="W61" s="142">
        <v>12</v>
      </c>
    </row>
    <row r="62" spans="1:23" ht="22.5" customHeight="1" x14ac:dyDescent="0.25">
      <c r="A62" s="148">
        <v>6</v>
      </c>
      <c r="B62" s="25"/>
      <c r="C62" s="125"/>
      <c r="D62" s="150">
        <v>45</v>
      </c>
      <c r="E62" s="170" t="s">
        <v>40</v>
      </c>
      <c r="F62" s="161" t="s">
        <v>15</v>
      </c>
      <c r="G62" s="27"/>
      <c r="H62" s="8"/>
      <c r="I62" s="8"/>
      <c r="J62" s="3"/>
      <c r="K62" s="9"/>
      <c r="L62" s="146">
        <v>314</v>
      </c>
      <c r="M62" s="146" t="s">
        <v>58</v>
      </c>
      <c r="N62" s="146">
        <v>10</v>
      </c>
      <c r="O62" s="45"/>
      <c r="P62" s="146">
        <v>1856.17</v>
      </c>
      <c r="Q62" s="146">
        <v>10</v>
      </c>
      <c r="R62" s="146">
        <v>16708.099999999999</v>
      </c>
      <c r="S62" s="146" t="s">
        <v>64</v>
      </c>
      <c r="T62" s="56"/>
      <c r="U62" s="87">
        <v>19.13</v>
      </c>
      <c r="V62" s="77"/>
      <c r="W62" s="142">
        <v>16.57</v>
      </c>
    </row>
    <row r="63" spans="1:23" ht="22.5" customHeight="1" x14ac:dyDescent="0.25">
      <c r="A63" s="149"/>
      <c r="B63" s="36"/>
      <c r="C63" s="37">
        <v>29</v>
      </c>
      <c r="D63" s="151"/>
      <c r="E63" s="172"/>
      <c r="F63" s="162"/>
      <c r="G63" s="27">
        <v>16707.150000000001</v>
      </c>
      <c r="H63" s="8">
        <v>17.04</v>
      </c>
      <c r="I63" s="8">
        <v>17.68</v>
      </c>
      <c r="J63" s="3">
        <f t="shared" si="5"/>
        <v>18.300280000000004</v>
      </c>
      <c r="K63" s="9">
        <v>18.440000000000001</v>
      </c>
      <c r="L63" s="147"/>
      <c r="M63" s="147"/>
      <c r="N63" s="147"/>
      <c r="O63" s="45"/>
      <c r="P63" s="147"/>
      <c r="Q63" s="147"/>
      <c r="R63" s="147"/>
      <c r="S63" s="147"/>
      <c r="T63" s="56"/>
      <c r="U63" s="87">
        <v>18.3</v>
      </c>
      <c r="V63" s="77">
        <f>G63-R62</f>
        <v>-0.94999999999708962</v>
      </c>
      <c r="W63" s="142">
        <v>15.74</v>
      </c>
    </row>
    <row r="64" spans="1:23" ht="22.5" customHeight="1" x14ac:dyDescent="0.25">
      <c r="A64" s="103">
        <v>6</v>
      </c>
      <c r="B64" s="28"/>
      <c r="C64" s="29">
        <v>30</v>
      </c>
      <c r="D64" s="16">
        <v>46</v>
      </c>
      <c r="E64" s="135" t="s">
        <v>40</v>
      </c>
      <c r="F64" s="90">
        <v>21</v>
      </c>
      <c r="G64" s="18">
        <v>15963.3</v>
      </c>
      <c r="H64" s="8">
        <v>17.04</v>
      </c>
      <c r="I64" s="8">
        <v>17.68</v>
      </c>
      <c r="J64" s="3">
        <f t="shared" si="5"/>
        <v>18.300280000000004</v>
      </c>
      <c r="K64" s="9">
        <v>18.440000000000001</v>
      </c>
      <c r="L64" s="45">
        <v>292</v>
      </c>
      <c r="M64" s="45" t="s">
        <v>59</v>
      </c>
      <c r="N64" s="45">
        <v>10</v>
      </c>
      <c r="O64" s="45"/>
      <c r="P64" s="45">
        <v>1797.86</v>
      </c>
      <c r="Q64" s="45">
        <v>10</v>
      </c>
      <c r="R64" s="56">
        <v>15963.5</v>
      </c>
      <c r="S64" s="55" t="s">
        <v>64</v>
      </c>
      <c r="T64" s="56"/>
      <c r="U64" s="87">
        <v>18.3</v>
      </c>
      <c r="V64" s="77">
        <f t="shared" si="0"/>
        <v>-0.2000000000007276</v>
      </c>
      <c r="W64" s="142">
        <v>15.74</v>
      </c>
    </row>
    <row r="65" spans="1:23" ht="22.5" customHeight="1" x14ac:dyDescent="0.25">
      <c r="A65" s="103">
        <v>6</v>
      </c>
      <c r="B65" s="11"/>
      <c r="C65" s="12">
        <v>31</v>
      </c>
      <c r="D65" s="134">
        <v>47</v>
      </c>
      <c r="E65" s="135" t="s">
        <v>40</v>
      </c>
      <c r="F65" s="90">
        <v>25</v>
      </c>
      <c r="G65" s="18">
        <v>5192.5</v>
      </c>
      <c r="H65" s="8">
        <v>17.04</v>
      </c>
      <c r="I65" s="8">
        <v>17.68</v>
      </c>
      <c r="J65" s="3">
        <f t="shared" si="5"/>
        <v>18.300280000000004</v>
      </c>
      <c r="K65" s="9">
        <v>18.440000000000001</v>
      </c>
      <c r="L65" s="45">
        <v>103</v>
      </c>
      <c r="M65" s="45">
        <v>9</v>
      </c>
      <c r="N65" s="45">
        <v>2</v>
      </c>
      <c r="O65" s="45"/>
      <c r="P65" s="45">
        <v>576.67999999999995</v>
      </c>
      <c r="Q65" s="45">
        <v>2</v>
      </c>
      <c r="R65" s="56">
        <v>5192.5</v>
      </c>
      <c r="S65" s="55" t="s">
        <v>64</v>
      </c>
      <c r="T65" s="56"/>
      <c r="U65" s="87">
        <v>18.3</v>
      </c>
      <c r="V65" s="77">
        <f t="shared" si="0"/>
        <v>0</v>
      </c>
      <c r="W65" s="142">
        <v>15.74</v>
      </c>
    </row>
    <row r="66" spans="1:23" ht="22.5" customHeight="1" x14ac:dyDescent="0.25">
      <c r="A66" s="148">
        <v>6</v>
      </c>
      <c r="B66" s="25"/>
      <c r="C66" s="125"/>
      <c r="D66" s="150">
        <v>48</v>
      </c>
      <c r="E66" s="170" t="s">
        <v>40</v>
      </c>
      <c r="F66" s="161">
        <v>27</v>
      </c>
      <c r="G66" s="27"/>
      <c r="H66" s="8"/>
      <c r="I66" s="8"/>
      <c r="J66" s="3"/>
      <c r="K66" s="9"/>
      <c r="L66" s="146">
        <v>395</v>
      </c>
      <c r="M66" s="146">
        <v>9</v>
      </c>
      <c r="N66" s="146">
        <v>11</v>
      </c>
      <c r="O66" s="45"/>
      <c r="P66" s="146">
        <v>2533.7399999999998</v>
      </c>
      <c r="Q66" s="146">
        <v>11</v>
      </c>
      <c r="R66" s="56">
        <f>22802.7-20775.7</f>
        <v>2027</v>
      </c>
      <c r="S66" s="146" t="s">
        <v>64</v>
      </c>
      <c r="T66" s="56"/>
      <c r="U66" s="87">
        <v>17.809999999999999</v>
      </c>
      <c r="V66" s="77"/>
      <c r="W66" s="142">
        <v>15.33</v>
      </c>
    </row>
    <row r="67" spans="1:23" ht="22.5" customHeight="1" x14ac:dyDescent="0.25">
      <c r="A67" s="149"/>
      <c r="B67" s="36"/>
      <c r="C67" s="37">
        <v>32</v>
      </c>
      <c r="D67" s="151"/>
      <c r="E67" s="172"/>
      <c r="F67" s="162"/>
      <c r="G67" s="27">
        <v>22803</v>
      </c>
      <c r="H67" s="8">
        <v>17.04</v>
      </c>
      <c r="I67" s="8">
        <v>17.68</v>
      </c>
      <c r="J67" s="3">
        <v>17.059999999999999</v>
      </c>
      <c r="K67" s="9">
        <v>18.440000000000001</v>
      </c>
      <c r="L67" s="147"/>
      <c r="M67" s="147"/>
      <c r="N67" s="147"/>
      <c r="O67" s="45"/>
      <c r="P67" s="147"/>
      <c r="Q67" s="147"/>
      <c r="R67" s="56">
        <v>20775.7</v>
      </c>
      <c r="S67" s="147"/>
      <c r="T67" s="56"/>
      <c r="U67" s="87">
        <v>17.059999999999999</v>
      </c>
      <c r="V67" s="77">
        <f t="shared" si="0"/>
        <v>2027.2999999999993</v>
      </c>
      <c r="W67" s="142">
        <v>14.57</v>
      </c>
    </row>
    <row r="68" spans="1:23" ht="22.5" customHeight="1" x14ac:dyDescent="0.25">
      <c r="A68" s="148">
        <v>6</v>
      </c>
      <c r="B68" s="21">
        <v>30</v>
      </c>
      <c r="C68" s="22"/>
      <c r="D68" s="150">
        <v>49</v>
      </c>
      <c r="E68" s="166" t="s">
        <v>23</v>
      </c>
      <c r="F68" s="154">
        <v>2</v>
      </c>
      <c r="G68" s="49">
        <v>11228.65</v>
      </c>
      <c r="H68" s="57">
        <v>14.14</v>
      </c>
      <c r="I68" s="57">
        <v>14.64</v>
      </c>
      <c r="J68" s="58">
        <f>K68-0.98472+0.885-1.93+1.89</f>
        <v>15.050280000000001</v>
      </c>
      <c r="K68" s="59">
        <v>15.19</v>
      </c>
      <c r="L68" s="146">
        <v>200</v>
      </c>
      <c r="M68" s="146">
        <v>10</v>
      </c>
      <c r="N68" s="146">
        <v>5</v>
      </c>
      <c r="O68" s="45"/>
      <c r="P68" s="146">
        <v>1122.8</v>
      </c>
      <c r="Q68" s="146">
        <v>5</v>
      </c>
      <c r="R68" s="146">
        <v>11229.11</v>
      </c>
      <c r="S68" s="146" t="s">
        <v>64</v>
      </c>
      <c r="T68" s="56"/>
      <c r="U68" s="179">
        <v>15.05</v>
      </c>
      <c r="V68" s="77">
        <f t="shared" si="0"/>
        <v>-0.46000000000094587</v>
      </c>
      <c r="W68" s="175">
        <v>12.6</v>
      </c>
    </row>
    <row r="69" spans="1:23" ht="12" customHeight="1" x14ac:dyDescent="0.25">
      <c r="A69" s="149"/>
      <c r="B69" s="21"/>
      <c r="C69" s="22"/>
      <c r="D69" s="151"/>
      <c r="E69" s="167"/>
      <c r="F69" s="155"/>
      <c r="G69" s="49"/>
      <c r="H69" s="57"/>
      <c r="I69" s="57"/>
      <c r="J69" s="58"/>
      <c r="K69" s="59"/>
      <c r="L69" s="147"/>
      <c r="M69" s="147"/>
      <c r="N69" s="147"/>
      <c r="O69" s="45"/>
      <c r="P69" s="147"/>
      <c r="Q69" s="147"/>
      <c r="R69" s="147"/>
      <c r="S69" s="147"/>
      <c r="T69" s="56"/>
      <c r="U69" s="180"/>
      <c r="V69" s="77"/>
      <c r="W69" s="176"/>
    </row>
    <row r="70" spans="1:23" ht="22.5" customHeight="1" x14ac:dyDescent="0.25">
      <c r="A70" s="129">
        <v>6</v>
      </c>
      <c r="B70" s="40"/>
      <c r="C70" s="26">
        <v>40</v>
      </c>
      <c r="D70" s="16">
        <v>50</v>
      </c>
      <c r="E70" s="135" t="s">
        <v>23</v>
      </c>
      <c r="F70" s="92" t="s">
        <v>24</v>
      </c>
      <c r="G70" s="27">
        <v>11109.12</v>
      </c>
      <c r="H70" s="8">
        <v>17.04</v>
      </c>
      <c r="I70" s="8">
        <v>17.68</v>
      </c>
      <c r="J70" s="3">
        <f>K70-0.98472+0.885-1.93+1.89</f>
        <v>18.300280000000004</v>
      </c>
      <c r="K70" s="9">
        <v>18.440000000000001</v>
      </c>
      <c r="L70" s="45">
        <v>200</v>
      </c>
      <c r="M70" s="45">
        <v>10</v>
      </c>
      <c r="N70" s="45">
        <v>5</v>
      </c>
      <c r="O70" s="45"/>
      <c r="P70" s="45">
        <v>1110.9100000000001</v>
      </c>
      <c r="Q70" s="45">
        <v>5</v>
      </c>
      <c r="R70" s="56">
        <v>11107.78</v>
      </c>
      <c r="S70" s="55" t="s">
        <v>64</v>
      </c>
      <c r="T70" s="56"/>
      <c r="U70" s="87">
        <v>18.3</v>
      </c>
      <c r="V70" s="77">
        <f t="shared" ref="V70:V85" si="6">G70-R70</f>
        <v>1.3400000000001455</v>
      </c>
      <c r="W70" s="142">
        <v>15.74</v>
      </c>
    </row>
    <row r="71" spans="1:23" ht="22.5" customHeight="1" x14ac:dyDescent="0.25">
      <c r="A71" s="103">
        <v>6</v>
      </c>
      <c r="B71" s="23">
        <v>31</v>
      </c>
      <c r="C71" s="24"/>
      <c r="D71" s="16">
        <v>51</v>
      </c>
      <c r="E71" s="47" t="s">
        <v>23</v>
      </c>
      <c r="F71" s="91">
        <v>6</v>
      </c>
      <c r="G71" s="48">
        <v>6806.6</v>
      </c>
      <c r="H71" s="57">
        <v>14.28</v>
      </c>
      <c r="I71" s="57"/>
      <c r="J71" s="58">
        <f>K71-0.98472+0.885-1.93+1.89</f>
        <v>15.200280000000001</v>
      </c>
      <c r="K71" s="59">
        <v>15.34</v>
      </c>
      <c r="L71" s="45">
        <v>120</v>
      </c>
      <c r="M71" s="45">
        <v>10</v>
      </c>
      <c r="N71" s="45">
        <v>3</v>
      </c>
      <c r="O71" s="45"/>
      <c r="P71" s="45">
        <v>680.66</v>
      </c>
      <c r="Q71" s="45">
        <v>3</v>
      </c>
      <c r="R71" s="56">
        <v>6806.6</v>
      </c>
      <c r="S71" s="55" t="s">
        <v>64</v>
      </c>
      <c r="T71" s="56"/>
      <c r="U71" s="51">
        <v>15.2</v>
      </c>
      <c r="V71" s="77">
        <f t="shared" si="6"/>
        <v>0</v>
      </c>
      <c r="W71" s="142">
        <v>12.73</v>
      </c>
    </row>
    <row r="72" spans="1:23" ht="22.5" customHeight="1" x14ac:dyDescent="0.25">
      <c r="A72" s="148">
        <v>6</v>
      </c>
      <c r="B72" s="40"/>
      <c r="C72" s="26">
        <v>41</v>
      </c>
      <c r="D72" s="150">
        <v>52</v>
      </c>
      <c r="E72" s="170" t="s">
        <v>23</v>
      </c>
      <c r="F72" s="161">
        <v>8</v>
      </c>
      <c r="G72" s="27">
        <v>6788.7</v>
      </c>
      <c r="H72" s="8">
        <v>17.04</v>
      </c>
      <c r="I72" s="8">
        <v>17.68</v>
      </c>
      <c r="J72" s="3">
        <f>K72-0.98472+0.885-1.93+1.89</f>
        <v>18.300280000000004</v>
      </c>
      <c r="K72" s="9">
        <v>18.440000000000001</v>
      </c>
      <c r="L72" s="146">
        <v>120</v>
      </c>
      <c r="M72" s="146">
        <v>10</v>
      </c>
      <c r="N72" s="146">
        <v>3</v>
      </c>
      <c r="O72" s="45"/>
      <c r="P72" s="146">
        <v>678.89</v>
      </c>
      <c r="Q72" s="146">
        <v>3</v>
      </c>
      <c r="R72" s="146">
        <v>6788.59</v>
      </c>
      <c r="S72" s="146" t="s">
        <v>64</v>
      </c>
      <c r="T72" s="56"/>
      <c r="U72" s="177">
        <v>18.3</v>
      </c>
      <c r="V72" s="77">
        <f t="shared" si="6"/>
        <v>0.10999999999967258</v>
      </c>
      <c r="W72" s="175">
        <v>15.74</v>
      </c>
    </row>
    <row r="73" spans="1:23" ht="9" customHeight="1" x14ac:dyDescent="0.25">
      <c r="A73" s="149"/>
      <c r="B73" s="25"/>
      <c r="C73" s="125"/>
      <c r="D73" s="169"/>
      <c r="E73" s="172"/>
      <c r="F73" s="162"/>
      <c r="G73" s="27"/>
      <c r="H73" s="8"/>
      <c r="I73" s="8"/>
      <c r="J73" s="3"/>
      <c r="K73" s="9"/>
      <c r="L73" s="147"/>
      <c r="M73" s="147"/>
      <c r="N73" s="147"/>
      <c r="O73" s="45"/>
      <c r="P73" s="147"/>
      <c r="Q73" s="147"/>
      <c r="R73" s="147"/>
      <c r="S73" s="147"/>
      <c r="T73" s="56"/>
      <c r="U73" s="178"/>
      <c r="V73" s="77"/>
      <c r="W73" s="176"/>
    </row>
    <row r="74" spans="1:23" ht="22.5" customHeight="1" x14ac:dyDescent="0.25">
      <c r="A74" s="103">
        <v>6</v>
      </c>
      <c r="B74" s="23">
        <v>32</v>
      </c>
      <c r="C74" s="24"/>
      <c r="D74" s="139">
        <v>53</v>
      </c>
      <c r="E74" s="47" t="s">
        <v>25</v>
      </c>
      <c r="F74" s="91">
        <v>9</v>
      </c>
      <c r="G74" s="48">
        <v>13861.2</v>
      </c>
      <c r="H74" s="57">
        <v>14.28</v>
      </c>
      <c r="I74" s="57">
        <v>14.79</v>
      </c>
      <c r="J74" s="58">
        <f>K74-0.98472+0.885-1.93+1.89</f>
        <v>15.200280000000001</v>
      </c>
      <c r="K74" s="59">
        <v>15.34</v>
      </c>
      <c r="L74" s="45">
        <v>240</v>
      </c>
      <c r="M74" s="45">
        <v>10</v>
      </c>
      <c r="N74" s="45">
        <v>6</v>
      </c>
      <c r="O74" s="45"/>
      <c r="P74" s="45">
        <v>1386.12</v>
      </c>
      <c r="Q74" s="45">
        <v>6</v>
      </c>
      <c r="R74" s="56">
        <v>13862.2</v>
      </c>
      <c r="S74" s="55" t="s">
        <v>64</v>
      </c>
      <c r="T74" s="56"/>
      <c r="U74" s="51">
        <v>15.2</v>
      </c>
      <c r="V74" s="77">
        <f t="shared" si="6"/>
        <v>-1</v>
      </c>
      <c r="W74" s="142">
        <v>12.73</v>
      </c>
    </row>
    <row r="75" spans="1:23" ht="22.5" customHeight="1" x14ac:dyDescent="0.25">
      <c r="A75" s="103">
        <v>6</v>
      </c>
      <c r="B75" s="19">
        <v>33</v>
      </c>
      <c r="C75" s="32"/>
      <c r="D75" s="144">
        <v>54</v>
      </c>
      <c r="E75" s="47" t="s">
        <v>26</v>
      </c>
      <c r="F75" s="93">
        <v>1</v>
      </c>
      <c r="G75" s="48">
        <v>2240.9</v>
      </c>
      <c r="H75" s="57">
        <v>12.86</v>
      </c>
      <c r="I75" s="57">
        <v>13.32</v>
      </c>
      <c r="J75" s="58">
        <v>13.77</v>
      </c>
      <c r="K75" s="59">
        <v>13.81</v>
      </c>
      <c r="L75" s="45">
        <v>40</v>
      </c>
      <c r="M75" s="45">
        <v>10</v>
      </c>
      <c r="N75" s="45">
        <v>1</v>
      </c>
      <c r="O75" s="45"/>
      <c r="P75" s="45">
        <v>224.09</v>
      </c>
      <c r="Q75" s="45">
        <v>1</v>
      </c>
      <c r="R75" s="56">
        <v>2240</v>
      </c>
      <c r="S75" s="55" t="s">
        <v>64</v>
      </c>
      <c r="T75" s="56"/>
      <c r="U75" s="51">
        <v>13.77</v>
      </c>
      <c r="V75" s="77">
        <f t="shared" si="6"/>
        <v>0.90000000000009095</v>
      </c>
      <c r="W75" s="142">
        <v>11.39</v>
      </c>
    </row>
    <row r="76" spans="1:23" ht="22.5" customHeight="1" x14ac:dyDescent="0.25">
      <c r="A76" s="103">
        <v>6</v>
      </c>
      <c r="B76" s="19"/>
      <c r="C76" s="32"/>
      <c r="D76" s="144">
        <v>55</v>
      </c>
      <c r="E76" s="47" t="s">
        <v>26</v>
      </c>
      <c r="F76" s="93">
        <v>3</v>
      </c>
      <c r="G76" s="48">
        <v>6849.4</v>
      </c>
      <c r="H76" s="57">
        <v>13.62</v>
      </c>
      <c r="I76" s="57">
        <v>14.12</v>
      </c>
      <c r="J76" s="58">
        <f t="shared" ref="J76:J85" si="7">K76-0.98472+0.885-1.93+1.89</f>
        <v>14.500280000000002</v>
      </c>
      <c r="K76" s="59">
        <v>14.64</v>
      </c>
      <c r="L76" s="45">
        <v>116</v>
      </c>
      <c r="M76" s="45">
        <v>10</v>
      </c>
      <c r="N76" s="45">
        <v>3</v>
      </c>
      <c r="O76" s="45"/>
      <c r="P76" s="45">
        <v>684.83</v>
      </c>
      <c r="Q76" s="45">
        <v>3</v>
      </c>
      <c r="R76" s="56">
        <v>6785.3</v>
      </c>
      <c r="S76" s="55" t="s">
        <v>64</v>
      </c>
      <c r="T76" s="56"/>
      <c r="U76" s="51">
        <v>14.5</v>
      </c>
      <c r="V76" s="77">
        <f t="shared" si="6"/>
        <v>64.099999999999454</v>
      </c>
      <c r="W76" s="142">
        <v>12.07</v>
      </c>
    </row>
    <row r="77" spans="1:23" ht="22.5" customHeight="1" x14ac:dyDescent="0.25">
      <c r="A77" s="103">
        <v>6</v>
      </c>
      <c r="B77" s="19">
        <v>35</v>
      </c>
      <c r="C77" s="20"/>
      <c r="D77" s="144">
        <v>56</v>
      </c>
      <c r="E77" s="47" t="s">
        <v>26</v>
      </c>
      <c r="F77" s="94">
        <v>5</v>
      </c>
      <c r="G77" s="48">
        <v>8892.2000000000007</v>
      </c>
      <c r="H77" s="57">
        <v>14.14</v>
      </c>
      <c r="I77" s="57">
        <v>14.64</v>
      </c>
      <c r="J77" s="58">
        <f t="shared" si="7"/>
        <v>15.050280000000001</v>
      </c>
      <c r="K77" s="59">
        <v>15.19</v>
      </c>
      <c r="L77" s="45">
        <v>160</v>
      </c>
      <c r="M77" s="45">
        <v>10</v>
      </c>
      <c r="N77" s="45">
        <v>4</v>
      </c>
      <c r="O77" s="45"/>
      <c r="P77" s="45">
        <v>892.4</v>
      </c>
      <c r="Q77" s="45">
        <v>4</v>
      </c>
      <c r="R77" s="56">
        <v>8892.2000000000007</v>
      </c>
      <c r="S77" s="55" t="s">
        <v>64</v>
      </c>
      <c r="T77" s="56"/>
      <c r="U77" s="51">
        <v>15.05</v>
      </c>
      <c r="V77" s="77">
        <f t="shared" si="6"/>
        <v>0</v>
      </c>
      <c r="W77" s="142">
        <v>12.6</v>
      </c>
    </row>
    <row r="78" spans="1:23" ht="22.5" customHeight="1" x14ac:dyDescent="0.25">
      <c r="A78" s="103">
        <v>6</v>
      </c>
      <c r="B78" s="19">
        <v>36</v>
      </c>
      <c r="C78" s="20"/>
      <c r="D78" s="144">
        <v>57</v>
      </c>
      <c r="E78" s="47" t="s">
        <v>26</v>
      </c>
      <c r="F78" s="95" t="s">
        <v>27</v>
      </c>
      <c r="G78" s="48">
        <v>6898.45</v>
      </c>
      <c r="H78" s="57">
        <v>14.14</v>
      </c>
      <c r="I78" s="57">
        <v>14.64</v>
      </c>
      <c r="J78" s="58">
        <f t="shared" si="7"/>
        <v>15.050280000000001</v>
      </c>
      <c r="K78" s="59">
        <v>15.19</v>
      </c>
      <c r="L78" s="45">
        <v>120</v>
      </c>
      <c r="M78" s="45">
        <v>10</v>
      </c>
      <c r="N78" s="45">
        <v>3</v>
      </c>
      <c r="O78" s="45"/>
      <c r="P78" s="45">
        <v>689.87</v>
      </c>
      <c r="Q78" s="45">
        <v>3</v>
      </c>
      <c r="R78" s="56">
        <v>6898.35</v>
      </c>
      <c r="S78" s="55" t="s">
        <v>64</v>
      </c>
      <c r="T78" s="56"/>
      <c r="U78" s="51">
        <v>15.05</v>
      </c>
      <c r="V78" s="77">
        <f t="shared" si="6"/>
        <v>9.9999999999454303E-2</v>
      </c>
      <c r="W78" s="142">
        <v>12.6</v>
      </c>
    </row>
    <row r="79" spans="1:23" ht="22.5" customHeight="1" x14ac:dyDescent="0.25">
      <c r="A79" s="103">
        <v>6</v>
      </c>
      <c r="B79" s="23">
        <v>37</v>
      </c>
      <c r="C79" s="24"/>
      <c r="D79" s="144">
        <v>58</v>
      </c>
      <c r="E79" s="47" t="s">
        <v>26</v>
      </c>
      <c r="F79" s="91">
        <v>9</v>
      </c>
      <c r="G79" s="48">
        <v>4612.6000000000004</v>
      </c>
      <c r="H79" s="57">
        <v>14.14</v>
      </c>
      <c r="I79" s="57">
        <v>14.64</v>
      </c>
      <c r="J79" s="58">
        <f t="shared" si="7"/>
        <v>15.050280000000001</v>
      </c>
      <c r="K79" s="59">
        <v>15.19</v>
      </c>
      <c r="L79" s="45">
        <v>79</v>
      </c>
      <c r="M79" s="45">
        <v>10</v>
      </c>
      <c r="N79" s="45">
        <v>2</v>
      </c>
      <c r="O79" s="45"/>
      <c r="P79" s="45">
        <v>461.42</v>
      </c>
      <c r="Q79" s="45">
        <v>2</v>
      </c>
      <c r="R79" s="56">
        <v>4612.6000000000004</v>
      </c>
      <c r="S79" s="55" t="s">
        <v>64</v>
      </c>
      <c r="T79" s="56"/>
      <c r="U79" s="51">
        <v>15.05</v>
      </c>
      <c r="V79" s="77">
        <f t="shared" si="6"/>
        <v>0</v>
      </c>
      <c r="W79" s="142">
        <v>12.6</v>
      </c>
    </row>
    <row r="80" spans="1:23" ht="22.5" customHeight="1" x14ac:dyDescent="0.25">
      <c r="A80" s="130">
        <v>6</v>
      </c>
      <c r="B80" s="41">
        <v>38</v>
      </c>
      <c r="C80" s="42"/>
      <c r="D80" s="144">
        <v>59</v>
      </c>
      <c r="E80" s="47" t="s">
        <v>26</v>
      </c>
      <c r="F80" s="91">
        <v>11</v>
      </c>
      <c r="G80" s="48">
        <v>4579.8999999999996</v>
      </c>
      <c r="H80" s="57">
        <v>14.14</v>
      </c>
      <c r="I80" s="57">
        <v>14.64</v>
      </c>
      <c r="J80" s="58">
        <f t="shared" si="7"/>
        <v>15.050280000000001</v>
      </c>
      <c r="K80" s="59">
        <v>15.19</v>
      </c>
      <c r="L80" s="45">
        <v>80</v>
      </c>
      <c r="M80" s="45">
        <v>10</v>
      </c>
      <c r="N80" s="45">
        <v>2</v>
      </c>
      <c r="O80" s="45"/>
      <c r="P80" s="45">
        <v>459.79</v>
      </c>
      <c r="Q80" s="45">
        <v>2</v>
      </c>
      <c r="R80" s="56">
        <v>4579.8999999999996</v>
      </c>
      <c r="S80" s="55" t="s">
        <v>64</v>
      </c>
      <c r="T80" s="56"/>
      <c r="U80" s="51">
        <v>15.05</v>
      </c>
      <c r="V80" s="77">
        <f t="shared" si="6"/>
        <v>0</v>
      </c>
      <c r="W80" s="142">
        <v>12.6</v>
      </c>
    </row>
    <row r="81" spans="1:23" ht="22.5" customHeight="1" x14ac:dyDescent="0.25">
      <c r="A81" s="103">
        <v>6</v>
      </c>
      <c r="B81" s="19">
        <v>39</v>
      </c>
      <c r="C81" s="20"/>
      <c r="D81" s="144">
        <v>60</v>
      </c>
      <c r="E81" s="47" t="s">
        <v>26</v>
      </c>
      <c r="F81" s="93">
        <v>13</v>
      </c>
      <c r="G81" s="48">
        <v>6740</v>
      </c>
      <c r="H81" s="57">
        <v>14.14</v>
      </c>
      <c r="I81" s="57">
        <v>14.64</v>
      </c>
      <c r="J81" s="58">
        <f t="shared" si="7"/>
        <v>15.050280000000001</v>
      </c>
      <c r="K81" s="59">
        <v>15.19</v>
      </c>
      <c r="L81" s="45">
        <v>119</v>
      </c>
      <c r="M81" s="45">
        <v>10</v>
      </c>
      <c r="N81" s="45">
        <v>3</v>
      </c>
      <c r="O81" s="45"/>
      <c r="P81" s="45">
        <v>673.98</v>
      </c>
      <c r="Q81" s="45">
        <v>3</v>
      </c>
      <c r="R81" s="56">
        <v>6739.5</v>
      </c>
      <c r="S81" s="55" t="s">
        <v>64</v>
      </c>
      <c r="T81" s="56"/>
      <c r="U81" s="51">
        <v>15.05</v>
      </c>
      <c r="V81" s="77">
        <f t="shared" si="6"/>
        <v>0.5</v>
      </c>
      <c r="W81" s="142">
        <v>12.6</v>
      </c>
    </row>
    <row r="82" spans="1:23" ht="31.5" customHeight="1" x14ac:dyDescent="0.25">
      <c r="A82" s="103">
        <v>6</v>
      </c>
      <c r="B82" s="19">
        <v>40</v>
      </c>
      <c r="C82" s="20"/>
      <c r="D82" s="16">
        <v>61</v>
      </c>
      <c r="E82" s="47" t="s">
        <v>52</v>
      </c>
      <c r="F82" s="93">
        <v>15</v>
      </c>
      <c r="G82" s="48">
        <v>4971.6000000000004</v>
      </c>
      <c r="H82" s="57">
        <v>14.09</v>
      </c>
      <c r="I82" s="57">
        <v>14.49</v>
      </c>
      <c r="J82" s="58">
        <f t="shared" si="7"/>
        <v>14.90028</v>
      </c>
      <c r="K82" s="59">
        <v>15.04</v>
      </c>
      <c r="L82" s="45">
        <v>100</v>
      </c>
      <c r="M82" s="45">
        <v>14</v>
      </c>
      <c r="N82" s="45">
        <v>1</v>
      </c>
      <c r="O82" s="45"/>
      <c r="P82" s="45">
        <v>355.37</v>
      </c>
      <c r="Q82" s="45">
        <v>2</v>
      </c>
      <c r="R82" s="56">
        <v>4971.6000000000004</v>
      </c>
      <c r="S82" s="55" t="s">
        <v>64</v>
      </c>
      <c r="T82" s="56"/>
      <c r="U82" s="51">
        <v>14.9</v>
      </c>
      <c r="V82" s="77">
        <f t="shared" si="6"/>
        <v>0</v>
      </c>
      <c r="W82" s="142">
        <v>12.43</v>
      </c>
    </row>
    <row r="83" spans="1:23" ht="22.5" customHeight="1" x14ac:dyDescent="0.25">
      <c r="A83" s="103" t="s">
        <v>56</v>
      </c>
      <c r="B83" s="43"/>
      <c r="C83" s="29">
        <v>42</v>
      </c>
      <c r="D83" s="134">
        <v>62</v>
      </c>
      <c r="E83" s="81" t="s">
        <v>65</v>
      </c>
      <c r="F83" s="96">
        <v>4</v>
      </c>
      <c r="G83" s="18">
        <v>705.3</v>
      </c>
      <c r="H83" s="8">
        <v>11.72</v>
      </c>
      <c r="I83" s="8">
        <v>12.28</v>
      </c>
      <c r="J83" s="3">
        <f t="shared" si="7"/>
        <v>12.780280000000001</v>
      </c>
      <c r="K83" s="9">
        <v>12.92</v>
      </c>
      <c r="L83" s="45">
        <v>16</v>
      </c>
      <c r="M83" s="45">
        <v>2</v>
      </c>
      <c r="N83" s="45">
        <v>2</v>
      </c>
      <c r="O83" s="45"/>
      <c r="P83" s="45">
        <v>0</v>
      </c>
      <c r="Q83" s="45" t="s">
        <v>51</v>
      </c>
      <c r="R83" s="56">
        <v>705.3</v>
      </c>
      <c r="S83" s="55" t="s">
        <v>69</v>
      </c>
      <c r="T83" s="56"/>
      <c r="U83" s="87">
        <v>12.78</v>
      </c>
      <c r="V83" s="77">
        <f t="shared" si="6"/>
        <v>0</v>
      </c>
      <c r="W83" s="142">
        <v>10.220000000000001</v>
      </c>
    </row>
    <row r="84" spans="1:23" ht="33.75" customHeight="1" x14ac:dyDescent="0.25">
      <c r="A84" s="103" t="s">
        <v>56</v>
      </c>
      <c r="B84" s="43"/>
      <c r="C84" s="29">
        <v>43</v>
      </c>
      <c r="D84" s="139">
        <v>63</v>
      </c>
      <c r="E84" s="81" t="s">
        <v>66</v>
      </c>
      <c r="F84" s="96">
        <v>2</v>
      </c>
      <c r="G84" s="18">
        <v>201.7</v>
      </c>
      <c r="H84" s="8">
        <v>11.72</v>
      </c>
      <c r="I84" s="8">
        <v>12.28</v>
      </c>
      <c r="J84" s="3">
        <f t="shared" si="7"/>
        <v>12.780280000000001</v>
      </c>
      <c r="K84" s="9">
        <v>12.92</v>
      </c>
      <c r="L84" s="45">
        <v>4</v>
      </c>
      <c r="M84" s="45">
        <v>1</v>
      </c>
      <c r="N84" s="45">
        <v>0</v>
      </c>
      <c r="O84" s="45"/>
      <c r="P84" s="45">
        <v>0</v>
      </c>
      <c r="Q84" s="45" t="s">
        <v>51</v>
      </c>
      <c r="R84" s="56">
        <v>214.7</v>
      </c>
      <c r="S84" s="55" t="s">
        <v>69</v>
      </c>
      <c r="T84" s="56"/>
      <c r="U84" s="87">
        <v>12.78</v>
      </c>
      <c r="V84" s="77">
        <f t="shared" si="6"/>
        <v>-13</v>
      </c>
      <c r="W84" s="142">
        <v>10.220000000000001</v>
      </c>
    </row>
    <row r="85" spans="1:23" ht="22.5" customHeight="1" x14ac:dyDescent="0.25">
      <c r="A85" s="103">
        <v>6</v>
      </c>
      <c r="B85" s="43"/>
      <c r="C85" s="29">
        <v>45</v>
      </c>
      <c r="D85" s="16">
        <v>64</v>
      </c>
      <c r="E85" s="17" t="s">
        <v>28</v>
      </c>
      <c r="F85" s="96">
        <v>4</v>
      </c>
      <c r="G85" s="18">
        <v>6946.8</v>
      </c>
      <c r="H85" s="8">
        <v>15.31</v>
      </c>
      <c r="I85" s="8">
        <v>16.46</v>
      </c>
      <c r="J85" s="3">
        <f t="shared" si="7"/>
        <v>17.000280000000004</v>
      </c>
      <c r="K85" s="9">
        <v>17.14</v>
      </c>
      <c r="L85" s="45">
        <v>80</v>
      </c>
      <c r="M85" s="45">
        <v>10</v>
      </c>
      <c r="N85" s="45">
        <v>2</v>
      </c>
      <c r="O85" s="45"/>
      <c r="P85" s="45">
        <f>G85/M85</f>
        <v>694.68000000000006</v>
      </c>
      <c r="Q85" s="45">
        <v>2</v>
      </c>
      <c r="R85" s="56">
        <v>4753.2</v>
      </c>
      <c r="S85" s="55" t="s">
        <v>64</v>
      </c>
      <c r="T85" s="56"/>
      <c r="U85" s="87">
        <v>17</v>
      </c>
      <c r="V85" s="77">
        <f t="shared" si="6"/>
        <v>2193.6000000000004</v>
      </c>
      <c r="W85" s="142">
        <v>14.51</v>
      </c>
    </row>
    <row r="86" spans="1:23" ht="22.5" customHeight="1" x14ac:dyDescent="0.25">
      <c r="A86" s="105"/>
      <c r="B86" s="61"/>
      <c r="C86" s="62"/>
      <c r="D86" s="69">
        <v>65</v>
      </c>
      <c r="E86" s="68" t="s">
        <v>47</v>
      </c>
      <c r="F86" s="97"/>
      <c r="G86" s="64"/>
      <c r="H86" s="65"/>
      <c r="I86" s="65"/>
      <c r="J86" s="66"/>
      <c r="K86" s="67"/>
      <c r="L86" s="70">
        <f>SUM(L8:L85)</f>
        <v>7536</v>
      </c>
      <c r="M86" s="70"/>
      <c r="N86" s="70">
        <f>SUM(N8:N85)</f>
        <v>252</v>
      </c>
      <c r="O86" s="70">
        <f>SUM(O8:O85)</f>
        <v>0</v>
      </c>
      <c r="P86" s="70">
        <f>SUM(P8:P85)</f>
        <v>49495.070000000022</v>
      </c>
      <c r="Q86" s="70">
        <f>SUM(Q8:Q85)</f>
        <v>157</v>
      </c>
      <c r="R86" s="70">
        <f>SUM(R8:R85)</f>
        <v>399501.35</v>
      </c>
      <c r="S86" s="70"/>
      <c r="T86" s="70"/>
      <c r="U86" s="88"/>
      <c r="V86" s="88"/>
      <c r="W86" s="88"/>
    </row>
    <row r="87" spans="1:23" ht="22.5" customHeight="1" x14ac:dyDescent="0.25">
      <c r="A87" s="103">
        <v>11</v>
      </c>
      <c r="B87" s="19">
        <v>21</v>
      </c>
      <c r="C87" s="20"/>
      <c r="D87" s="16">
        <v>1</v>
      </c>
      <c r="E87" s="47" t="s">
        <v>40</v>
      </c>
      <c r="F87" s="91">
        <v>49</v>
      </c>
      <c r="G87" s="48">
        <v>2545.5</v>
      </c>
      <c r="H87" s="57">
        <v>11.16</v>
      </c>
      <c r="I87" s="57">
        <v>17.7</v>
      </c>
      <c r="J87" s="58">
        <f t="shared" ref="J87:J95" si="8">K87-0.98472+0.885-1.93+1.89</f>
        <v>12.160280000000002</v>
      </c>
      <c r="K87" s="59">
        <v>12.3</v>
      </c>
      <c r="L87" s="45">
        <v>64</v>
      </c>
      <c r="M87" s="45">
        <v>5</v>
      </c>
      <c r="N87" s="45">
        <v>4</v>
      </c>
      <c r="O87" s="45"/>
      <c r="P87" s="45">
        <v>509.1</v>
      </c>
      <c r="Q87" s="45" t="s">
        <v>51</v>
      </c>
      <c r="R87" s="56">
        <v>2546.8000000000002</v>
      </c>
      <c r="S87" s="55" t="s">
        <v>64</v>
      </c>
      <c r="T87" s="56"/>
      <c r="U87" s="51">
        <v>12.16</v>
      </c>
      <c r="V87" s="77">
        <f t="shared" ref="V87:V102" si="9">G87-R87</f>
        <v>-1.3000000000001819</v>
      </c>
      <c r="W87" s="142">
        <v>9.68</v>
      </c>
    </row>
    <row r="88" spans="1:23" ht="22.5" customHeight="1" x14ac:dyDescent="0.25">
      <c r="A88" s="103">
        <v>11</v>
      </c>
      <c r="B88" s="19">
        <v>22</v>
      </c>
      <c r="C88" s="32"/>
      <c r="D88" s="16">
        <v>2</v>
      </c>
      <c r="E88" s="47" t="s">
        <v>40</v>
      </c>
      <c r="F88" s="91">
        <v>51</v>
      </c>
      <c r="G88" s="48">
        <v>3163.4</v>
      </c>
      <c r="H88" s="57">
        <v>11.16</v>
      </c>
      <c r="I88" s="57">
        <v>17.7</v>
      </c>
      <c r="J88" s="58">
        <f t="shared" si="8"/>
        <v>12.160280000000002</v>
      </c>
      <c r="K88" s="59">
        <v>12.3</v>
      </c>
      <c r="L88" s="45">
        <v>80</v>
      </c>
      <c r="M88" s="45">
        <v>5</v>
      </c>
      <c r="N88" s="45">
        <v>4</v>
      </c>
      <c r="O88" s="45"/>
      <c r="P88" s="45">
        <v>632.78</v>
      </c>
      <c r="Q88" s="45" t="s">
        <v>51</v>
      </c>
      <c r="R88" s="56">
        <v>3163.1</v>
      </c>
      <c r="S88" s="55" t="s">
        <v>64</v>
      </c>
      <c r="T88" s="56"/>
      <c r="U88" s="51">
        <v>12.16</v>
      </c>
      <c r="V88" s="77">
        <f t="shared" si="9"/>
        <v>0.3000000000001819</v>
      </c>
      <c r="W88" s="142">
        <v>9.68</v>
      </c>
    </row>
    <row r="89" spans="1:23" ht="22.5" customHeight="1" x14ac:dyDescent="0.25">
      <c r="A89" s="103">
        <v>11</v>
      </c>
      <c r="B89" s="11"/>
      <c r="C89" s="12">
        <v>33</v>
      </c>
      <c r="D89" s="16">
        <v>3</v>
      </c>
      <c r="E89" s="135" t="s">
        <v>40</v>
      </c>
      <c r="F89" s="98" t="s">
        <v>16</v>
      </c>
      <c r="G89" s="18">
        <v>3335.5</v>
      </c>
      <c r="H89" s="8">
        <v>13.31</v>
      </c>
      <c r="I89" s="8">
        <v>13.95</v>
      </c>
      <c r="J89" s="3">
        <f t="shared" si="8"/>
        <v>14.560280000000001</v>
      </c>
      <c r="K89" s="9">
        <v>14.7</v>
      </c>
      <c r="L89" s="45">
        <v>70</v>
      </c>
      <c r="M89" s="45">
        <v>5</v>
      </c>
      <c r="N89" s="45">
        <v>4</v>
      </c>
      <c r="O89" s="45"/>
      <c r="P89" s="45">
        <v>695.3</v>
      </c>
      <c r="Q89" s="45" t="s">
        <v>51</v>
      </c>
      <c r="R89" s="56">
        <v>3334.7</v>
      </c>
      <c r="S89" s="55" t="s">
        <v>64</v>
      </c>
      <c r="T89" s="56"/>
      <c r="U89" s="87">
        <v>14.56</v>
      </c>
      <c r="V89" s="77">
        <f t="shared" si="9"/>
        <v>0.8000000000001819</v>
      </c>
      <c r="W89" s="142">
        <v>12</v>
      </c>
    </row>
    <row r="90" spans="1:23" ht="22.5" customHeight="1" x14ac:dyDescent="0.25">
      <c r="A90" s="103">
        <v>11</v>
      </c>
      <c r="B90" s="23">
        <v>23</v>
      </c>
      <c r="C90" s="34"/>
      <c r="D90" s="16">
        <v>4</v>
      </c>
      <c r="E90" s="47" t="s">
        <v>40</v>
      </c>
      <c r="F90" s="99" t="s">
        <v>17</v>
      </c>
      <c r="G90" s="48">
        <v>4357.3999999999996</v>
      </c>
      <c r="H90" s="57">
        <v>11.16</v>
      </c>
      <c r="I90" s="57">
        <v>17.7</v>
      </c>
      <c r="J90" s="58">
        <f t="shared" si="8"/>
        <v>12.160280000000002</v>
      </c>
      <c r="K90" s="59">
        <v>12.3</v>
      </c>
      <c r="L90" s="45">
        <v>90</v>
      </c>
      <c r="M90" s="45">
        <v>5</v>
      </c>
      <c r="N90" s="45">
        <v>6</v>
      </c>
      <c r="O90" s="45"/>
      <c r="P90" s="45">
        <v>871.48</v>
      </c>
      <c r="Q90" s="45" t="s">
        <v>51</v>
      </c>
      <c r="R90" s="56">
        <v>4357.3</v>
      </c>
      <c r="S90" s="55" t="s">
        <v>64</v>
      </c>
      <c r="T90" s="56"/>
      <c r="U90" s="51">
        <v>12.16</v>
      </c>
      <c r="V90" s="77">
        <f t="shared" si="9"/>
        <v>9.9999999999454303E-2</v>
      </c>
      <c r="W90" s="142">
        <v>9.68</v>
      </c>
    </row>
    <row r="91" spans="1:23" ht="22.5" customHeight="1" x14ac:dyDescent="0.25">
      <c r="A91" s="103">
        <v>11</v>
      </c>
      <c r="B91" s="28"/>
      <c r="C91" s="29">
        <v>34</v>
      </c>
      <c r="D91" s="16">
        <v>5</v>
      </c>
      <c r="E91" s="135" t="s">
        <v>40</v>
      </c>
      <c r="F91" s="90">
        <v>53</v>
      </c>
      <c r="G91" s="18">
        <v>2676.2</v>
      </c>
      <c r="H91" s="8">
        <v>13.31</v>
      </c>
      <c r="I91" s="8">
        <v>13.95</v>
      </c>
      <c r="J91" s="3">
        <f t="shared" si="8"/>
        <v>14.560280000000001</v>
      </c>
      <c r="K91" s="9">
        <v>14.7</v>
      </c>
      <c r="L91" s="45">
        <v>72</v>
      </c>
      <c r="M91" s="45">
        <v>5</v>
      </c>
      <c r="N91" s="45">
        <v>4</v>
      </c>
      <c r="O91" s="45"/>
      <c r="P91" s="45">
        <v>552.5</v>
      </c>
      <c r="Q91" s="45" t="s">
        <v>51</v>
      </c>
      <c r="R91" s="56">
        <v>2675.7</v>
      </c>
      <c r="S91" s="55" t="s">
        <v>64</v>
      </c>
      <c r="T91" s="56"/>
      <c r="U91" s="87">
        <v>14.56</v>
      </c>
      <c r="V91" s="77">
        <f t="shared" si="9"/>
        <v>0.5</v>
      </c>
      <c r="W91" s="142">
        <v>12</v>
      </c>
    </row>
    <row r="92" spans="1:23" ht="22.5" customHeight="1" x14ac:dyDescent="0.25">
      <c r="A92" s="103">
        <v>11</v>
      </c>
      <c r="B92" s="28"/>
      <c r="C92" s="29">
        <v>35</v>
      </c>
      <c r="D92" s="16">
        <v>6</v>
      </c>
      <c r="E92" s="135" t="s">
        <v>40</v>
      </c>
      <c r="F92" s="98">
        <v>55</v>
      </c>
      <c r="G92" s="18">
        <v>3520.3</v>
      </c>
      <c r="H92" s="8">
        <v>13.31</v>
      </c>
      <c r="I92" s="8">
        <v>13.95</v>
      </c>
      <c r="J92" s="3">
        <f t="shared" si="8"/>
        <v>14.560280000000001</v>
      </c>
      <c r="K92" s="9">
        <v>14.7</v>
      </c>
      <c r="L92" s="45">
        <v>80</v>
      </c>
      <c r="M92" s="45">
        <v>5</v>
      </c>
      <c r="N92" s="45">
        <v>4</v>
      </c>
      <c r="O92" s="45"/>
      <c r="P92" s="45">
        <v>704.12</v>
      </c>
      <c r="Q92" s="45" t="s">
        <v>51</v>
      </c>
      <c r="R92" s="56">
        <v>3519</v>
      </c>
      <c r="S92" s="55" t="s">
        <v>64</v>
      </c>
      <c r="T92" s="56"/>
      <c r="U92" s="87">
        <v>14.56</v>
      </c>
      <c r="V92" s="77">
        <f t="shared" si="9"/>
        <v>1.3000000000001819</v>
      </c>
      <c r="W92" s="142">
        <v>12</v>
      </c>
    </row>
    <row r="93" spans="1:23" ht="22.5" customHeight="1" x14ac:dyDescent="0.25">
      <c r="A93" s="103">
        <v>11</v>
      </c>
      <c r="B93" s="19">
        <v>24</v>
      </c>
      <c r="C93" s="20"/>
      <c r="D93" s="16">
        <v>7</v>
      </c>
      <c r="E93" s="47" t="s">
        <v>40</v>
      </c>
      <c r="F93" s="99">
        <v>57</v>
      </c>
      <c r="G93" s="48">
        <v>2689.5</v>
      </c>
      <c r="H93" s="57">
        <v>11.16</v>
      </c>
      <c r="I93" s="57">
        <v>17.7</v>
      </c>
      <c r="J93" s="58">
        <f t="shared" si="8"/>
        <v>12.160280000000002</v>
      </c>
      <c r="K93" s="59">
        <v>12.3</v>
      </c>
      <c r="L93" s="45">
        <v>60</v>
      </c>
      <c r="M93" s="45">
        <v>5</v>
      </c>
      <c r="N93" s="45">
        <v>4</v>
      </c>
      <c r="O93" s="45"/>
      <c r="P93" s="45">
        <v>537.96</v>
      </c>
      <c r="Q93" s="45" t="s">
        <v>51</v>
      </c>
      <c r="R93" s="56">
        <v>2688.9</v>
      </c>
      <c r="S93" s="55" t="s">
        <v>64</v>
      </c>
      <c r="T93" s="56"/>
      <c r="U93" s="51">
        <v>12.16</v>
      </c>
      <c r="V93" s="77">
        <f t="shared" si="9"/>
        <v>0.59999999999990905</v>
      </c>
      <c r="W93" s="142">
        <v>9.68</v>
      </c>
    </row>
    <row r="94" spans="1:23" ht="22.5" customHeight="1" x14ac:dyDescent="0.25">
      <c r="A94" s="103">
        <v>11</v>
      </c>
      <c r="B94" s="11"/>
      <c r="C94" s="12">
        <v>36</v>
      </c>
      <c r="D94" s="16">
        <v>8</v>
      </c>
      <c r="E94" s="135" t="s">
        <v>40</v>
      </c>
      <c r="F94" s="90" t="s">
        <v>18</v>
      </c>
      <c r="G94" s="18">
        <v>2696.5</v>
      </c>
      <c r="H94" s="8">
        <v>13.31</v>
      </c>
      <c r="I94" s="8">
        <v>13.95</v>
      </c>
      <c r="J94" s="3">
        <f t="shared" si="8"/>
        <v>14.560280000000001</v>
      </c>
      <c r="K94" s="9">
        <v>14.7</v>
      </c>
      <c r="L94" s="45">
        <v>71</v>
      </c>
      <c r="M94" s="45">
        <v>5</v>
      </c>
      <c r="N94" s="45">
        <v>4</v>
      </c>
      <c r="O94" s="45"/>
      <c r="P94" s="45">
        <v>539.20000000000005</v>
      </c>
      <c r="Q94" s="45" t="s">
        <v>51</v>
      </c>
      <c r="R94" s="56">
        <v>2612.1999999999998</v>
      </c>
      <c r="S94" s="55" t="s">
        <v>64</v>
      </c>
      <c r="T94" s="56"/>
      <c r="U94" s="87">
        <v>14.56</v>
      </c>
      <c r="V94" s="77">
        <f t="shared" si="9"/>
        <v>84.300000000000182</v>
      </c>
      <c r="W94" s="142">
        <v>12</v>
      </c>
    </row>
    <row r="95" spans="1:23" ht="22.5" customHeight="1" x14ac:dyDescent="0.25">
      <c r="A95" s="103">
        <v>11</v>
      </c>
      <c r="B95" s="28"/>
      <c r="C95" s="29">
        <v>37</v>
      </c>
      <c r="D95" s="16">
        <v>9</v>
      </c>
      <c r="E95" s="135" t="s">
        <v>40</v>
      </c>
      <c r="F95" s="90">
        <v>61</v>
      </c>
      <c r="G95" s="18">
        <v>2683.6</v>
      </c>
      <c r="H95" s="8">
        <v>13.31</v>
      </c>
      <c r="I95" s="8">
        <v>13.95</v>
      </c>
      <c r="J95" s="3">
        <f t="shared" si="8"/>
        <v>14.560280000000001</v>
      </c>
      <c r="K95" s="9">
        <v>14.7</v>
      </c>
      <c r="L95" s="45">
        <v>64</v>
      </c>
      <c r="M95" s="45">
        <v>5</v>
      </c>
      <c r="N95" s="45">
        <v>4</v>
      </c>
      <c r="O95" s="45"/>
      <c r="P95" s="45">
        <v>536.78</v>
      </c>
      <c r="Q95" s="45" t="s">
        <v>51</v>
      </c>
      <c r="R95" s="56">
        <v>2684</v>
      </c>
      <c r="S95" s="55" t="s">
        <v>64</v>
      </c>
      <c r="T95" s="56"/>
      <c r="U95" s="87">
        <v>14.56</v>
      </c>
      <c r="V95" s="77">
        <f t="shared" si="9"/>
        <v>-0.40000000000009095</v>
      </c>
      <c r="W95" s="142">
        <v>12</v>
      </c>
    </row>
    <row r="96" spans="1:23" ht="22.5" customHeight="1" x14ac:dyDescent="0.25">
      <c r="A96" s="103">
        <v>11</v>
      </c>
      <c r="B96" s="19">
        <v>25</v>
      </c>
      <c r="C96" s="38"/>
      <c r="D96" s="16">
        <v>10</v>
      </c>
      <c r="E96" s="47" t="s">
        <v>53</v>
      </c>
      <c r="F96" s="91" t="s">
        <v>19</v>
      </c>
      <c r="G96" s="48">
        <v>1790.9</v>
      </c>
      <c r="H96" s="57">
        <v>13.5</v>
      </c>
      <c r="I96" s="57">
        <v>13.87</v>
      </c>
      <c r="J96" s="58">
        <v>14.3</v>
      </c>
      <c r="K96" s="59">
        <v>14.4</v>
      </c>
      <c r="L96" s="45">
        <v>19</v>
      </c>
      <c r="M96" s="45">
        <v>9</v>
      </c>
      <c r="N96" s="45">
        <v>1</v>
      </c>
      <c r="O96" s="45"/>
      <c r="P96" s="54">
        <f>G96/M96</f>
        <v>198.98888888888891</v>
      </c>
      <c r="Q96" s="45">
        <v>1</v>
      </c>
      <c r="R96" s="56">
        <v>1790.9</v>
      </c>
      <c r="S96" s="55" t="s">
        <v>64</v>
      </c>
      <c r="T96" s="56"/>
      <c r="U96" s="141">
        <v>14.3</v>
      </c>
      <c r="V96" s="77">
        <f t="shared" si="9"/>
        <v>0</v>
      </c>
      <c r="W96" s="142">
        <v>11.75</v>
      </c>
    </row>
    <row r="97" spans="1:120" ht="22.5" customHeight="1" x14ac:dyDescent="0.25">
      <c r="A97" s="103">
        <v>11</v>
      </c>
      <c r="B97" s="19">
        <v>26</v>
      </c>
      <c r="C97" s="38"/>
      <c r="D97" s="16">
        <v>11</v>
      </c>
      <c r="E97" s="47" t="s">
        <v>55</v>
      </c>
      <c r="F97" s="91" t="s">
        <v>20</v>
      </c>
      <c r="G97" s="48">
        <v>2111.98</v>
      </c>
      <c r="H97" s="57">
        <v>12.12</v>
      </c>
      <c r="I97" s="57">
        <v>12.54</v>
      </c>
      <c r="J97" s="58">
        <v>10.91</v>
      </c>
      <c r="K97" s="59">
        <v>12.89</v>
      </c>
      <c r="L97" s="45">
        <v>18</v>
      </c>
      <c r="M97" s="45">
        <v>6</v>
      </c>
      <c r="N97" s="45">
        <v>1</v>
      </c>
      <c r="O97" s="45"/>
      <c r="P97" s="45">
        <v>0</v>
      </c>
      <c r="Q97" s="45">
        <v>1</v>
      </c>
      <c r="R97" s="56">
        <v>2111.9</v>
      </c>
      <c r="S97" s="55" t="s">
        <v>64</v>
      </c>
      <c r="T97" s="56"/>
      <c r="U97" s="141">
        <v>10.91</v>
      </c>
      <c r="V97" s="77">
        <f t="shared" si="9"/>
        <v>7.999999999992724E-2</v>
      </c>
      <c r="W97" s="142">
        <v>8.5399999999999991</v>
      </c>
    </row>
    <row r="98" spans="1:120" ht="22.5" customHeight="1" x14ac:dyDescent="0.25">
      <c r="A98" s="103">
        <v>11</v>
      </c>
      <c r="B98" s="23">
        <v>27</v>
      </c>
      <c r="C98" s="34"/>
      <c r="D98" s="16">
        <v>12</v>
      </c>
      <c r="E98" s="47" t="s">
        <v>0</v>
      </c>
      <c r="F98" s="91" t="s">
        <v>21</v>
      </c>
      <c r="G98" s="48">
        <v>4702.6000000000004</v>
      </c>
      <c r="H98" s="57">
        <v>14.9</v>
      </c>
      <c r="I98" s="57">
        <v>15.44</v>
      </c>
      <c r="J98" s="58">
        <f>K98-0.98472+0.885-1.93+1.89</f>
        <v>15.90028</v>
      </c>
      <c r="K98" s="59">
        <v>16.04</v>
      </c>
      <c r="L98" s="45">
        <v>80</v>
      </c>
      <c r="M98" s="45">
        <v>10</v>
      </c>
      <c r="N98" s="45">
        <v>2</v>
      </c>
      <c r="O98" s="45"/>
      <c r="P98" s="45">
        <v>470.26</v>
      </c>
      <c r="Q98" s="45">
        <v>2</v>
      </c>
      <c r="R98" s="56">
        <v>4702.6000000000004</v>
      </c>
      <c r="S98" s="55" t="s">
        <v>64</v>
      </c>
      <c r="T98" s="56"/>
      <c r="U98" s="51">
        <v>15.9</v>
      </c>
      <c r="V98" s="77">
        <f t="shared" si="9"/>
        <v>0</v>
      </c>
      <c r="W98" s="142">
        <v>13.46</v>
      </c>
    </row>
    <row r="99" spans="1:120" ht="31.5" customHeight="1" x14ac:dyDescent="0.25">
      <c r="A99" s="103" t="s">
        <v>57</v>
      </c>
      <c r="B99" s="23"/>
      <c r="C99" s="34"/>
      <c r="D99" s="16">
        <v>13</v>
      </c>
      <c r="E99" s="82" t="s">
        <v>67</v>
      </c>
      <c r="F99" s="91">
        <v>63</v>
      </c>
      <c r="G99" s="48">
        <v>1490.8</v>
      </c>
      <c r="H99" s="57">
        <v>13.5</v>
      </c>
      <c r="I99" s="57">
        <v>13.87</v>
      </c>
      <c r="J99" s="58">
        <v>14.3</v>
      </c>
      <c r="K99" s="59">
        <v>14.4</v>
      </c>
      <c r="L99" s="45">
        <v>11</v>
      </c>
      <c r="M99" s="45">
        <v>6</v>
      </c>
      <c r="N99" s="45">
        <v>1</v>
      </c>
      <c r="O99" s="45"/>
      <c r="P99" s="45">
        <v>310.39999999999998</v>
      </c>
      <c r="Q99" s="45">
        <v>1</v>
      </c>
      <c r="R99" s="56">
        <v>1493.6</v>
      </c>
      <c r="S99" s="55" t="s">
        <v>69</v>
      </c>
      <c r="T99" s="56"/>
      <c r="U99" s="51">
        <v>14.3</v>
      </c>
      <c r="V99" s="77">
        <f t="shared" si="9"/>
        <v>-2.7999999999999545</v>
      </c>
      <c r="W99" s="142">
        <v>11.75</v>
      </c>
    </row>
    <row r="100" spans="1:120" ht="37.5" customHeight="1" x14ac:dyDescent="0.25">
      <c r="A100" s="103" t="s">
        <v>57</v>
      </c>
      <c r="B100" s="23">
        <v>28</v>
      </c>
      <c r="C100" s="39"/>
      <c r="D100" s="16">
        <v>14</v>
      </c>
      <c r="E100" s="82" t="s">
        <v>68</v>
      </c>
      <c r="F100" s="91">
        <v>65</v>
      </c>
      <c r="G100" s="48">
        <v>1576.3</v>
      </c>
      <c r="H100" s="57">
        <v>13.5</v>
      </c>
      <c r="I100" s="57">
        <v>13.87</v>
      </c>
      <c r="J100" s="58">
        <v>14.3</v>
      </c>
      <c r="K100" s="59">
        <v>14.4</v>
      </c>
      <c r="L100" s="45">
        <v>12</v>
      </c>
      <c r="M100" s="45">
        <v>6</v>
      </c>
      <c r="N100" s="45">
        <v>1</v>
      </c>
      <c r="O100" s="45"/>
      <c r="P100" s="45">
        <v>0</v>
      </c>
      <c r="Q100" s="45">
        <v>1</v>
      </c>
      <c r="R100" s="56">
        <v>1576.3</v>
      </c>
      <c r="S100" s="55" t="s">
        <v>69</v>
      </c>
      <c r="T100" s="56"/>
      <c r="U100" s="51">
        <v>14.3</v>
      </c>
      <c r="V100" s="77">
        <f t="shared" si="9"/>
        <v>0</v>
      </c>
      <c r="W100" s="142">
        <v>11.75</v>
      </c>
    </row>
    <row r="101" spans="1:120" ht="22.5" customHeight="1" x14ac:dyDescent="0.25">
      <c r="A101" s="103">
        <v>11</v>
      </c>
      <c r="B101" s="28"/>
      <c r="C101" s="29">
        <v>38</v>
      </c>
      <c r="D101" s="16">
        <v>15</v>
      </c>
      <c r="E101" s="135" t="s">
        <v>0</v>
      </c>
      <c r="F101" s="90">
        <v>81</v>
      </c>
      <c r="G101" s="18">
        <v>16350.7</v>
      </c>
      <c r="H101" s="8">
        <v>17.04</v>
      </c>
      <c r="I101" s="8">
        <v>17.68</v>
      </c>
      <c r="J101" s="3">
        <f t="shared" ref="J101:J102" si="10">K101-0.98472+0.885-1.93+1.89</f>
        <v>18.300280000000004</v>
      </c>
      <c r="K101" s="9">
        <v>18.440000000000001</v>
      </c>
      <c r="L101" s="45">
        <v>284</v>
      </c>
      <c r="M101" s="45">
        <v>9</v>
      </c>
      <c r="N101" s="45">
        <v>8</v>
      </c>
      <c r="O101" s="45"/>
      <c r="P101" s="45">
        <v>1816.74</v>
      </c>
      <c r="Q101" s="45">
        <v>8</v>
      </c>
      <c r="R101" s="56">
        <v>16281.79</v>
      </c>
      <c r="S101" s="55" t="s">
        <v>64</v>
      </c>
      <c r="T101" s="56"/>
      <c r="U101" s="87">
        <v>18.3</v>
      </c>
      <c r="V101" s="77">
        <f t="shared" si="9"/>
        <v>68.909999999999854</v>
      </c>
      <c r="W101" s="142">
        <v>15.74</v>
      </c>
    </row>
    <row r="102" spans="1:120" ht="22.5" customHeight="1" x14ac:dyDescent="0.25">
      <c r="A102" s="129">
        <v>11</v>
      </c>
      <c r="B102" s="71">
        <v>29</v>
      </c>
      <c r="C102" s="72"/>
      <c r="D102" s="133">
        <v>16</v>
      </c>
      <c r="E102" s="127" t="s">
        <v>22</v>
      </c>
      <c r="F102" s="128">
        <v>1</v>
      </c>
      <c r="G102" s="49">
        <v>4331.7</v>
      </c>
      <c r="H102" s="60">
        <v>11.16</v>
      </c>
      <c r="I102" s="60">
        <v>11.7</v>
      </c>
      <c r="J102" s="73">
        <f t="shared" si="10"/>
        <v>12.160280000000002</v>
      </c>
      <c r="K102" s="74">
        <v>12.3</v>
      </c>
      <c r="L102" s="131">
        <v>90</v>
      </c>
      <c r="M102" s="131">
        <v>5</v>
      </c>
      <c r="N102" s="131">
        <v>6</v>
      </c>
      <c r="O102" s="45"/>
      <c r="P102" s="131">
        <v>866.32</v>
      </c>
      <c r="Q102" s="131" t="s">
        <v>51</v>
      </c>
      <c r="R102" s="75">
        <v>4331.1000000000004</v>
      </c>
      <c r="S102" s="55" t="s">
        <v>64</v>
      </c>
      <c r="T102" s="75"/>
      <c r="U102" s="89">
        <v>12.16</v>
      </c>
      <c r="V102" s="77">
        <f t="shared" si="9"/>
        <v>0.5999999999994543</v>
      </c>
      <c r="W102" s="142">
        <v>9.68</v>
      </c>
    </row>
    <row r="103" spans="1:120" ht="27" customHeight="1" x14ac:dyDescent="0.25">
      <c r="A103" s="105"/>
      <c r="B103" s="61"/>
      <c r="C103" s="62"/>
      <c r="D103" s="69">
        <v>16</v>
      </c>
      <c r="E103" s="68" t="s">
        <v>48</v>
      </c>
      <c r="F103" s="63"/>
      <c r="G103" s="64"/>
      <c r="H103" s="65"/>
      <c r="I103" s="65"/>
      <c r="J103" s="66"/>
      <c r="K103" s="67"/>
      <c r="L103" s="70">
        <f>SUM(L87:L102)</f>
        <v>1165</v>
      </c>
      <c r="M103" s="70"/>
      <c r="N103" s="70">
        <f>SUM(N87:N102)</f>
        <v>58</v>
      </c>
      <c r="O103" s="70">
        <f>SUM(O26:O102)</f>
        <v>0</v>
      </c>
      <c r="P103" s="70">
        <f>SUM(P87:P102)</f>
        <v>9241.9288888888877</v>
      </c>
      <c r="Q103" s="70">
        <f>SUM(Q87:Q102)</f>
        <v>14</v>
      </c>
      <c r="R103" s="70">
        <f>SUM(R87:R102)</f>
        <v>59869.890000000007</v>
      </c>
      <c r="S103" s="70"/>
      <c r="T103" s="70"/>
      <c r="U103" s="88"/>
      <c r="V103" s="88"/>
      <c r="W103" s="88"/>
    </row>
    <row r="104" spans="1:120" ht="34.5" customHeight="1" thickBot="1" x14ac:dyDescent="0.3">
      <c r="A104" s="106"/>
      <c r="B104" s="107"/>
      <c r="C104" s="107"/>
      <c r="D104" s="108">
        <f>D103+D86</f>
        <v>81</v>
      </c>
      <c r="E104" s="102" t="s">
        <v>49</v>
      </c>
      <c r="F104" s="76"/>
      <c r="G104" s="76"/>
      <c r="H104" s="76"/>
      <c r="I104" s="76"/>
      <c r="J104" s="76"/>
      <c r="K104" s="76"/>
      <c r="L104" s="76">
        <f>L103+L86</f>
        <v>8701</v>
      </c>
      <c r="M104" s="76"/>
      <c r="N104" s="76">
        <f t="shared" ref="N104:R104" si="11">N103+N86</f>
        <v>310</v>
      </c>
      <c r="O104" s="76">
        <f t="shared" si="11"/>
        <v>0</v>
      </c>
      <c r="P104" s="76">
        <f t="shared" si="11"/>
        <v>58736.998888888906</v>
      </c>
      <c r="Q104" s="76">
        <f t="shared" si="11"/>
        <v>171</v>
      </c>
      <c r="R104" s="140">
        <f t="shared" si="11"/>
        <v>459371.24</v>
      </c>
      <c r="S104" s="76"/>
      <c r="T104" s="76"/>
      <c r="U104" s="76"/>
      <c r="V104" s="76"/>
      <c r="W104" s="76"/>
    </row>
    <row r="105" spans="1:120" x14ac:dyDescent="0.25">
      <c r="U105" s="44"/>
    </row>
    <row r="112" spans="1:120" s="78" customFormat="1" ht="37.5" customHeight="1" x14ac:dyDescent="0.25"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</row>
    <row r="113" spans="7:120" s="78" customFormat="1" x14ac:dyDescent="0.25">
      <c r="J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</row>
    <row r="114" spans="7:120" s="78" customFormat="1" x14ac:dyDescent="0.25">
      <c r="G114" s="80"/>
      <c r="J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</row>
    <row r="115" spans="7:120" s="78" customFormat="1" x14ac:dyDescent="0.25">
      <c r="G115" s="80"/>
      <c r="J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</row>
    <row r="116" spans="7:120" x14ac:dyDescent="0.25">
      <c r="J116" s="2"/>
    </row>
    <row r="117" spans="7:120" x14ac:dyDescent="0.25">
      <c r="G117" s="1"/>
      <c r="J117" s="2"/>
    </row>
    <row r="118" spans="7:120" x14ac:dyDescent="0.25">
      <c r="J118" s="2"/>
    </row>
    <row r="119" spans="7:120" x14ac:dyDescent="0.25">
      <c r="J119" s="2"/>
    </row>
    <row r="120" spans="7:120" x14ac:dyDescent="0.25">
      <c r="J120" s="2"/>
    </row>
    <row r="121" spans="7:120" x14ac:dyDescent="0.25">
      <c r="J121" s="2"/>
    </row>
    <row r="122" spans="7:120" x14ac:dyDescent="0.25">
      <c r="J122" s="2"/>
    </row>
    <row r="123" spans="7:120" x14ac:dyDescent="0.25">
      <c r="J123" s="2"/>
    </row>
    <row r="124" spans="7:120" x14ac:dyDescent="0.25">
      <c r="J124" s="2"/>
    </row>
    <row r="125" spans="7:120" x14ac:dyDescent="0.25">
      <c r="J125" s="2"/>
    </row>
    <row r="126" spans="7:120" x14ac:dyDescent="0.25">
      <c r="J126" s="2"/>
    </row>
    <row r="127" spans="7:120" x14ac:dyDescent="0.25">
      <c r="J127" s="2"/>
    </row>
    <row r="128" spans="7:120" x14ac:dyDescent="0.25">
      <c r="J128" s="2"/>
    </row>
    <row r="129" spans="10:10" x14ac:dyDescent="0.25">
      <c r="J129" s="2"/>
    </row>
    <row r="130" spans="10:10" x14ac:dyDescent="0.25">
      <c r="J130" s="2"/>
    </row>
    <row r="131" spans="10:10" x14ac:dyDescent="0.25">
      <c r="J131" s="2"/>
    </row>
    <row r="132" spans="10:10" x14ac:dyDescent="0.25">
      <c r="J132" s="2"/>
    </row>
    <row r="133" spans="10:10" x14ac:dyDescent="0.25">
      <c r="J133" s="2"/>
    </row>
    <row r="134" spans="10:10" x14ac:dyDescent="0.25">
      <c r="J134" s="2"/>
    </row>
    <row r="135" spans="10:10" x14ac:dyDescent="0.25">
      <c r="J135" s="2"/>
    </row>
    <row r="136" spans="10:10" x14ac:dyDescent="0.25">
      <c r="J136" s="2"/>
    </row>
    <row r="137" spans="10:10" x14ac:dyDescent="0.25">
      <c r="J137" s="2"/>
    </row>
    <row r="138" spans="10:10" x14ac:dyDescent="0.25">
      <c r="J138" s="2"/>
    </row>
    <row r="139" spans="10:10" x14ac:dyDescent="0.25">
      <c r="J139" s="2"/>
    </row>
    <row r="140" spans="10:10" x14ac:dyDescent="0.25">
      <c r="J140" s="2"/>
    </row>
    <row r="141" spans="10:10" x14ac:dyDescent="0.25">
      <c r="J141" s="2"/>
    </row>
    <row r="142" spans="10:10" x14ac:dyDescent="0.25">
      <c r="J142" s="2"/>
    </row>
    <row r="143" spans="10:10" x14ac:dyDescent="0.25">
      <c r="J143" s="2"/>
    </row>
    <row r="144" spans="10:10" x14ac:dyDescent="0.25">
      <c r="J144" s="2"/>
    </row>
    <row r="145" spans="10:10" x14ac:dyDescent="0.25">
      <c r="J145" s="2"/>
    </row>
    <row r="146" spans="10:10" x14ac:dyDescent="0.25">
      <c r="J146" s="2"/>
    </row>
    <row r="147" spans="10:10" x14ac:dyDescent="0.25">
      <c r="J147" s="2"/>
    </row>
    <row r="148" spans="10:10" x14ac:dyDescent="0.25">
      <c r="J148" s="2"/>
    </row>
    <row r="149" spans="10:10" x14ac:dyDescent="0.25">
      <c r="J149" s="2"/>
    </row>
    <row r="150" spans="10:10" x14ac:dyDescent="0.25">
      <c r="J150" s="2"/>
    </row>
    <row r="151" spans="10:10" x14ac:dyDescent="0.25">
      <c r="J151" s="2"/>
    </row>
    <row r="152" spans="10:10" x14ac:dyDescent="0.25">
      <c r="J152" s="2"/>
    </row>
    <row r="153" spans="10:10" x14ac:dyDescent="0.25">
      <c r="J153" s="2"/>
    </row>
    <row r="154" spans="10:10" x14ac:dyDescent="0.25">
      <c r="J154" s="2"/>
    </row>
    <row r="155" spans="10:10" x14ac:dyDescent="0.25">
      <c r="J155" s="2"/>
    </row>
    <row r="156" spans="10:10" x14ac:dyDescent="0.25">
      <c r="J156" s="2"/>
    </row>
    <row r="157" spans="10:10" x14ac:dyDescent="0.25">
      <c r="J157" s="2"/>
    </row>
    <row r="158" spans="10:10" x14ac:dyDescent="0.25">
      <c r="J158" s="2"/>
    </row>
    <row r="159" spans="10:10" x14ac:dyDescent="0.25">
      <c r="J159" s="2"/>
    </row>
    <row r="160" spans="10:10" x14ac:dyDescent="0.25">
      <c r="J160" s="2"/>
    </row>
    <row r="161" spans="10:10" x14ac:dyDescent="0.25">
      <c r="J161" s="2"/>
    </row>
    <row r="162" spans="10:10" x14ac:dyDescent="0.25">
      <c r="J162" s="2"/>
    </row>
    <row r="163" spans="10:10" x14ac:dyDescent="0.25">
      <c r="J163" s="2"/>
    </row>
    <row r="164" spans="10:10" x14ac:dyDescent="0.25">
      <c r="J164" s="2"/>
    </row>
    <row r="165" spans="10:10" x14ac:dyDescent="0.25">
      <c r="J165" s="2"/>
    </row>
    <row r="166" spans="10:10" x14ac:dyDescent="0.25">
      <c r="J166" s="2"/>
    </row>
    <row r="167" spans="10:10" x14ac:dyDescent="0.25">
      <c r="J167" s="2"/>
    </row>
    <row r="168" spans="10:10" x14ac:dyDescent="0.25">
      <c r="J168" s="2"/>
    </row>
    <row r="169" spans="10:10" x14ac:dyDescent="0.25">
      <c r="J169" s="2"/>
    </row>
    <row r="170" spans="10:10" x14ac:dyDescent="0.25">
      <c r="J170" s="2"/>
    </row>
    <row r="171" spans="10:10" x14ac:dyDescent="0.25">
      <c r="J171" s="2"/>
    </row>
    <row r="172" spans="10:10" x14ac:dyDescent="0.25">
      <c r="J172" s="2"/>
    </row>
    <row r="173" spans="10:10" x14ac:dyDescent="0.25">
      <c r="J173" s="2"/>
    </row>
    <row r="174" spans="10:10" x14ac:dyDescent="0.25">
      <c r="J174" s="2"/>
    </row>
    <row r="175" spans="10:10" x14ac:dyDescent="0.25">
      <c r="J175" s="2"/>
    </row>
    <row r="176" spans="10:10" x14ac:dyDescent="0.25">
      <c r="J176" s="2"/>
    </row>
    <row r="177" spans="10:10" x14ac:dyDescent="0.25">
      <c r="J177" s="2"/>
    </row>
    <row r="178" spans="10:10" x14ac:dyDescent="0.25">
      <c r="J178" s="2"/>
    </row>
    <row r="179" spans="10:10" x14ac:dyDescent="0.25">
      <c r="J179" s="2"/>
    </row>
    <row r="180" spans="10:10" x14ac:dyDescent="0.25">
      <c r="J180" s="2"/>
    </row>
    <row r="181" spans="10:10" x14ac:dyDescent="0.25">
      <c r="J181" s="2"/>
    </row>
    <row r="182" spans="10:10" x14ac:dyDescent="0.25">
      <c r="J182" s="2"/>
    </row>
    <row r="183" spans="10:10" x14ac:dyDescent="0.25">
      <c r="J183" s="2"/>
    </row>
    <row r="184" spans="10:10" x14ac:dyDescent="0.25">
      <c r="J184" s="2"/>
    </row>
    <row r="185" spans="10:10" x14ac:dyDescent="0.25">
      <c r="J185" s="2"/>
    </row>
    <row r="186" spans="10:10" x14ac:dyDescent="0.25">
      <c r="J186" s="2"/>
    </row>
    <row r="187" spans="10:10" x14ac:dyDescent="0.25">
      <c r="J187" s="2"/>
    </row>
    <row r="188" spans="10:10" x14ac:dyDescent="0.25">
      <c r="J188" s="2"/>
    </row>
    <row r="189" spans="10:10" x14ac:dyDescent="0.25">
      <c r="J189" s="2"/>
    </row>
    <row r="190" spans="10:10" x14ac:dyDescent="0.25">
      <c r="J190" s="2"/>
    </row>
    <row r="191" spans="10:10" x14ac:dyDescent="0.25">
      <c r="J191" s="2"/>
    </row>
    <row r="192" spans="10:10" x14ac:dyDescent="0.25">
      <c r="J192" s="2"/>
    </row>
    <row r="193" spans="10:10" x14ac:dyDescent="0.25">
      <c r="J193" s="2"/>
    </row>
    <row r="194" spans="10:10" x14ac:dyDescent="0.25">
      <c r="J194" s="2"/>
    </row>
    <row r="195" spans="10:10" x14ac:dyDescent="0.25">
      <c r="J195" s="2"/>
    </row>
    <row r="196" spans="10:10" x14ac:dyDescent="0.25">
      <c r="J196" s="2"/>
    </row>
    <row r="197" spans="10:10" x14ac:dyDescent="0.25">
      <c r="J197" s="2"/>
    </row>
    <row r="198" spans="10:10" x14ac:dyDescent="0.25">
      <c r="J198" s="2"/>
    </row>
    <row r="199" spans="10:10" x14ac:dyDescent="0.25">
      <c r="J199" s="2"/>
    </row>
    <row r="200" spans="10:10" x14ac:dyDescent="0.25">
      <c r="J200" s="2"/>
    </row>
    <row r="201" spans="10:10" x14ac:dyDescent="0.25">
      <c r="J201" s="2"/>
    </row>
    <row r="202" spans="10:10" x14ac:dyDescent="0.25">
      <c r="J202" s="2"/>
    </row>
    <row r="203" spans="10:10" x14ac:dyDescent="0.25">
      <c r="J203" s="2"/>
    </row>
    <row r="204" spans="10:10" x14ac:dyDescent="0.25">
      <c r="J204" s="2"/>
    </row>
    <row r="205" spans="10:10" x14ac:dyDescent="0.25">
      <c r="J205" s="2"/>
    </row>
    <row r="206" spans="10:10" x14ac:dyDescent="0.25">
      <c r="J206" s="2"/>
    </row>
    <row r="207" spans="10:10" x14ac:dyDescent="0.25">
      <c r="J207" s="2"/>
    </row>
    <row r="208" spans="10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  <row r="288" spans="10:10" x14ac:dyDescent="0.25">
      <c r="J288" s="2"/>
    </row>
    <row r="289" spans="10:10" x14ac:dyDescent="0.25">
      <c r="J289" s="2"/>
    </row>
    <row r="290" spans="10:10" x14ac:dyDescent="0.25">
      <c r="J290" s="2"/>
    </row>
    <row r="291" spans="10:10" x14ac:dyDescent="0.25">
      <c r="J291" s="2"/>
    </row>
    <row r="292" spans="10:10" x14ac:dyDescent="0.25">
      <c r="J292" s="2"/>
    </row>
    <row r="293" spans="10:10" x14ac:dyDescent="0.25">
      <c r="J293" s="2"/>
    </row>
    <row r="294" spans="10:10" x14ac:dyDescent="0.25">
      <c r="J294" s="2"/>
    </row>
    <row r="295" spans="10:10" x14ac:dyDescent="0.25">
      <c r="J295" s="2"/>
    </row>
    <row r="296" spans="10:10" x14ac:dyDescent="0.25">
      <c r="J296" s="2"/>
    </row>
    <row r="297" spans="10:10" x14ac:dyDescent="0.25">
      <c r="J297" s="2"/>
    </row>
    <row r="298" spans="10:10" x14ac:dyDescent="0.25">
      <c r="J298" s="2"/>
    </row>
    <row r="299" spans="10:10" x14ac:dyDescent="0.25">
      <c r="J299" s="2"/>
    </row>
    <row r="300" spans="10:10" x14ac:dyDescent="0.25">
      <c r="J300" s="2"/>
    </row>
    <row r="301" spans="10:10" x14ac:dyDescent="0.25">
      <c r="J301" s="2"/>
    </row>
    <row r="302" spans="10:10" x14ac:dyDescent="0.25">
      <c r="J302" s="2"/>
    </row>
    <row r="303" spans="10:10" x14ac:dyDescent="0.25">
      <c r="J303" s="2"/>
    </row>
    <row r="304" spans="10:10" x14ac:dyDescent="0.25">
      <c r="J304" s="2"/>
    </row>
    <row r="305" spans="10:10" x14ac:dyDescent="0.25">
      <c r="J305" s="2"/>
    </row>
    <row r="306" spans="10:10" x14ac:dyDescent="0.25">
      <c r="J306" s="2"/>
    </row>
    <row r="307" spans="10:10" x14ac:dyDescent="0.25">
      <c r="J307" s="2"/>
    </row>
    <row r="308" spans="10:10" x14ac:dyDescent="0.25">
      <c r="J308" s="2"/>
    </row>
    <row r="309" spans="10:10" x14ac:dyDescent="0.25">
      <c r="J309" s="2"/>
    </row>
    <row r="310" spans="10:10" x14ac:dyDescent="0.25">
      <c r="J310" s="2"/>
    </row>
    <row r="311" spans="10:10" x14ac:dyDescent="0.25">
      <c r="J311" s="2"/>
    </row>
    <row r="312" spans="10:10" x14ac:dyDescent="0.25">
      <c r="J312" s="2"/>
    </row>
    <row r="313" spans="10:10" x14ac:dyDescent="0.25">
      <c r="J313" s="2"/>
    </row>
    <row r="314" spans="10:10" x14ac:dyDescent="0.25">
      <c r="J314" s="2"/>
    </row>
    <row r="315" spans="10:10" x14ac:dyDescent="0.25">
      <c r="J315" s="2"/>
    </row>
    <row r="316" spans="10:10" x14ac:dyDescent="0.25">
      <c r="J316" s="2"/>
    </row>
    <row r="317" spans="10:10" x14ac:dyDescent="0.25">
      <c r="J317" s="2"/>
    </row>
    <row r="318" spans="10:10" x14ac:dyDescent="0.25">
      <c r="J318" s="2"/>
    </row>
    <row r="319" spans="10:10" x14ac:dyDescent="0.25">
      <c r="J319" s="2"/>
    </row>
    <row r="320" spans="10:10" x14ac:dyDescent="0.25">
      <c r="J320" s="2"/>
    </row>
    <row r="321" spans="10:10" x14ac:dyDescent="0.25">
      <c r="J321" s="2"/>
    </row>
    <row r="322" spans="10:10" x14ac:dyDescent="0.25">
      <c r="J322" s="2"/>
    </row>
    <row r="323" spans="10:10" x14ac:dyDescent="0.25">
      <c r="J323" s="2"/>
    </row>
    <row r="324" spans="10:10" x14ac:dyDescent="0.25">
      <c r="J324" s="2"/>
    </row>
    <row r="325" spans="10:10" x14ac:dyDescent="0.25">
      <c r="J325" s="2"/>
    </row>
    <row r="326" spans="10:10" x14ac:dyDescent="0.25">
      <c r="J326" s="2"/>
    </row>
    <row r="327" spans="10:10" x14ac:dyDescent="0.25">
      <c r="J327" s="2"/>
    </row>
    <row r="328" spans="10:10" x14ac:dyDescent="0.25">
      <c r="J328" s="2"/>
    </row>
    <row r="329" spans="10:10" x14ac:dyDescent="0.25">
      <c r="J329" s="2"/>
    </row>
    <row r="330" spans="10:10" x14ac:dyDescent="0.25">
      <c r="J330" s="2"/>
    </row>
    <row r="331" spans="10:10" x14ac:dyDescent="0.25">
      <c r="J331" s="2"/>
    </row>
    <row r="332" spans="10:10" x14ac:dyDescent="0.25">
      <c r="J332" s="2"/>
    </row>
    <row r="333" spans="10:10" x14ac:dyDescent="0.25">
      <c r="J333" s="2"/>
    </row>
    <row r="334" spans="10:10" x14ac:dyDescent="0.25">
      <c r="J334" s="2"/>
    </row>
    <row r="335" spans="10:10" x14ac:dyDescent="0.25">
      <c r="J335" s="2"/>
    </row>
    <row r="336" spans="10:10" x14ac:dyDescent="0.25">
      <c r="J336" s="2"/>
    </row>
    <row r="337" spans="10:10" x14ac:dyDescent="0.25">
      <c r="J337" s="2"/>
    </row>
    <row r="338" spans="10:10" x14ac:dyDescent="0.25">
      <c r="J338" s="2"/>
    </row>
    <row r="339" spans="10:10" x14ac:dyDescent="0.25">
      <c r="J339" s="2"/>
    </row>
    <row r="340" spans="10:10" x14ac:dyDescent="0.25">
      <c r="J340" s="2"/>
    </row>
    <row r="341" spans="10:10" x14ac:dyDescent="0.25">
      <c r="J341" s="2"/>
    </row>
    <row r="342" spans="10:10" x14ac:dyDescent="0.25">
      <c r="J342" s="2"/>
    </row>
    <row r="343" spans="10:10" x14ac:dyDescent="0.25">
      <c r="J343" s="2"/>
    </row>
    <row r="344" spans="10:10" x14ac:dyDescent="0.25">
      <c r="J344" s="2"/>
    </row>
    <row r="345" spans="10:10" x14ac:dyDescent="0.25">
      <c r="J345" s="2"/>
    </row>
    <row r="346" spans="10:10" x14ac:dyDescent="0.25">
      <c r="J346" s="2"/>
    </row>
    <row r="347" spans="10:10" x14ac:dyDescent="0.25">
      <c r="J347" s="2"/>
    </row>
    <row r="348" spans="10:10" x14ac:dyDescent="0.25">
      <c r="J348" s="2"/>
    </row>
    <row r="349" spans="10:10" x14ac:dyDescent="0.25">
      <c r="J349" s="2"/>
    </row>
    <row r="350" spans="10:10" x14ac:dyDescent="0.25">
      <c r="J350" s="2"/>
    </row>
    <row r="351" spans="10:10" x14ac:dyDescent="0.25">
      <c r="J351" s="2"/>
    </row>
    <row r="352" spans="10:10" x14ac:dyDescent="0.25">
      <c r="J352" s="2"/>
    </row>
    <row r="353" spans="10:10" x14ac:dyDescent="0.25">
      <c r="J353" s="2"/>
    </row>
    <row r="354" spans="10:10" x14ac:dyDescent="0.25">
      <c r="J354" s="2"/>
    </row>
    <row r="355" spans="10:10" x14ac:dyDescent="0.25">
      <c r="J355" s="2"/>
    </row>
    <row r="356" spans="10:10" x14ac:dyDescent="0.25">
      <c r="J356" s="2"/>
    </row>
    <row r="357" spans="10:10" x14ac:dyDescent="0.25">
      <c r="J357" s="2"/>
    </row>
    <row r="358" spans="10:10" x14ac:dyDescent="0.25">
      <c r="J358" s="2"/>
    </row>
    <row r="359" spans="10:10" x14ac:dyDescent="0.25">
      <c r="J359" s="2"/>
    </row>
    <row r="360" spans="10:10" x14ac:dyDescent="0.25">
      <c r="J360" s="2"/>
    </row>
    <row r="361" spans="10:10" x14ac:dyDescent="0.25">
      <c r="J361" s="2"/>
    </row>
    <row r="362" spans="10:10" x14ac:dyDescent="0.25">
      <c r="J362" s="2"/>
    </row>
    <row r="363" spans="10:10" x14ac:dyDescent="0.25">
      <c r="J363" s="2"/>
    </row>
    <row r="364" spans="10:10" x14ac:dyDescent="0.25">
      <c r="J364" s="2"/>
    </row>
    <row r="365" spans="10:10" x14ac:dyDescent="0.25">
      <c r="J365" s="2"/>
    </row>
    <row r="366" spans="10:10" x14ac:dyDescent="0.25">
      <c r="J366" s="2"/>
    </row>
    <row r="367" spans="10:10" x14ac:dyDescent="0.25">
      <c r="J367" s="2"/>
    </row>
    <row r="368" spans="10:10" x14ac:dyDescent="0.25">
      <c r="J368" s="2"/>
    </row>
    <row r="369" spans="10:10" x14ac:dyDescent="0.25">
      <c r="J369" s="2"/>
    </row>
    <row r="370" spans="10:10" x14ac:dyDescent="0.25">
      <c r="J370" s="2"/>
    </row>
    <row r="371" spans="10:10" x14ac:dyDescent="0.25">
      <c r="J371" s="2"/>
    </row>
    <row r="372" spans="10:10" x14ac:dyDescent="0.25">
      <c r="J372" s="2"/>
    </row>
    <row r="373" spans="10:10" x14ac:dyDescent="0.25">
      <c r="J373" s="2"/>
    </row>
    <row r="374" spans="10:10" x14ac:dyDescent="0.25">
      <c r="J374" s="2"/>
    </row>
    <row r="375" spans="10:10" x14ac:dyDescent="0.25">
      <c r="J375" s="2"/>
    </row>
    <row r="376" spans="10:10" x14ac:dyDescent="0.25">
      <c r="J376" s="2"/>
    </row>
    <row r="377" spans="10:10" x14ac:dyDescent="0.25">
      <c r="J377" s="2"/>
    </row>
    <row r="378" spans="10:10" x14ac:dyDescent="0.25">
      <c r="J378" s="2"/>
    </row>
    <row r="379" spans="10:10" x14ac:dyDescent="0.25">
      <c r="J379" s="2"/>
    </row>
    <row r="380" spans="10:10" x14ac:dyDescent="0.25">
      <c r="J380" s="2"/>
    </row>
    <row r="381" spans="10:10" x14ac:dyDescent="0.25">
      <c r="J381" s="2"/>
    </row>
  </sheetData>
  <mergeCells count="139">
    <mergeCell ref="S19:S20"/>
    <mergeCell ref="S29:S30"/>
    <mergeCell ref="S31:S32"/>
    <mergeCell ref="S39:S40"/>
    <mergeCell ref="S46:S47"/>
    <mergeCell ref="S54:S55"/>
    <mergeCell ref="S62:S63"/>
    <mergeCell ref="S66:S67"/>
    <mergeCell ref="S68:S69"/>
    <mergeCell ref="W72:W73"/>
    <mergeCell ref="W68:W69"/>
    <mergeCell ref="W54:W55"/>
    <mergeCell ref="R72:R73"/>
    <mergeCell ref="U72:U73"/>
    <mergeCell ref="N62:N63"/>
    <mergeCell ref="P62:P63"/>
    <mergeCell ref="Q62:Q63"/>
    <mergeCell ref="R62:R63"/>
    <mergeCell ref="R68:R69"/>
    <mergeCell ref="U68:U69"/>
    <mergeCell ref="P72:P73"/>
    <mergeCell ref="Q72:Q73"/>
    <mergeCell ref="R54:R56"/>
    <mergeCell ref="U54:U56"/>
    <mergeCell ref="Q54:Q56"/>
    <mergeCell ref="S72:S73"/>
    <mergeCell ref="F62:F63"/>
    <mergeCell ref="L62:L63"/>
    <mergeCell ref="M62:M63"/>
    <mergeCell ref="N68:N69"/>
    <mergeCell ref="P68:P69"/>
    <mergeCell ref="Q68:Q69"/>
    <mergeCell ref="A66:A67"/>
    <mergeCell ref="D66:D67"/>
    <mergeCell ref="E66:E67"/>
    <mergeCell ref="F66:F67"/>
    <mergeCell ref="L66:L67"/>
    <mergeCell ref="M66:M67"/>
    <mergeCell ref="N66:N67"/>
    <mergeCell ref="P66:P67"/>
    <mergeCell ref="Q66:Q67"/>
    <mergeCell ref="A54:A56"/>
    <mergeCell ref="D54:D56"/>
    <mergeCell ref="E54:E56"/>
    <mergeCell ref="F54:F56"/>
    <mergeCell ref="L54:L56"/>
    <mergeCell ref="M54:M56"/>
    <mergeCell ref="N54:N56"/>
    <mergeCell ref="P54:P56"/>
    <mergeCell ref="A72:A73"/>
    <mergeCell ref="D72:D73"/>
    <mergeCell ref="E72:E73"/>
    <mergeCell ref="F72:F73"/>
    <mergeCell ref="L72:L73"/>
    <mergeCell ref="M72:M73"/>
    <mergeCell ref="N72:N73"/>
    <mergeCell ref="A68:A69"/>
    <mergeCell ref="D68:D69"/>
    <mergeCell ref="E68:E69"/>
    <mergeCell ref="F68:F69"/>
    <mergeCell ref="L68:L69"/>
    <mergeCell ref="M68:M69"/>
    <mergeCell ref="A62:A63"/>
    <mergeCell ref="D62:D63"/>
    <mergeCell ref="E62:E63"/>
    <mergeCell ref="N46:N47"/>
    <mergeCell ref="P46:P47"/>
    <mergeCell ref="Q46:Q47"/>
    <mergeCell ref="A50:A51"/>
    <mergeCell ref="D50:D51"/>
    <mergeCell ref="E50:E51"/>
    <mergeCell ref="F50:F51"/>
    <mergeCell ref="L50:L51"/>
    <mergeCell ref="M50:M51"/>
    <mergeCell ref="N50:N51"/>
    <mergeCell ref="A46:A47"/>
    <mergeCell ref="D46:D47"/>
    <mergeCell ref="E46:E47"/>
    <mergeCell ref="F46:F47"/>
    <mergeCell ref="L46:L47"/>
    <mergeCell ref="M46:M47"/>
    <mergeCell ref="P50:P51"/>
    <mergeCell ref="Q50:Q51"/>
    <mergeCell ref="A39:A40"/>
    <mergeCell ref="D39:D40"/>
    <mergeCell ref="E39:E40"/>
    <mergeCell ref="F39:F40"/>
    <mergeCell ref="L39:L40"/>
    <mergeCell ref="M39:M40"/>
    <mergeCell ref="N39:N40"/>
    <mergeCell ref="P39:P40"/>
    <mergeCell ref="Q39:Q40"/>
    <mergeCell ref="A31:A32"/>
    <mergeCell ref="D31:D32"/>
    <mergeCell ref="E31:E32"/>
    <mergeCell ref="F31:F32"/>
    <mergeCell ref="L31:L32"/>
    <mergeCell ref="M31:M32"/>
    <mergeCell ref="N31:N32"/>
    <mergeCell ref="P31:P32"/>
    <mergeCell ref="Q31:Q32"/>
    <mergeCell ref="N19:N20"/>
    <mergeCell ref="P19:P20"/>
    <mergeCell ref="Q19:Q20"/>
    <mergeCell ref="A29:A30"/>
    <mergeCell ref="D29:D30"/>
    <mergeCell ref="E29:E30"/>
    <mergeCell ref="F29:F30"/>
    <mergeCell ref="L29:L30"/>
    <mergeCell ref="M29:M30"/>
    <mergeCell ref="N29:N30"/>
    <mergeCell ref="A19:A20"/>
    <mergeCell ref="D19:D20"/>
    <mergeCell ref="E19:E20"/>
    <mergeCell ref="F19:F20"/>
    <mergeCell ref="L19:L20"/>
    <mergeCell ref="M19:M20"/>
    <mergeCell ref="P29:P30"/>
    <mergeCell ref="Q29:Q30"/>
    <mergeCell ref="A2:S2"/>
    <mergeCell ref="A3:W3"/>
    <mergeCell ref="A4:W4"/>
    <mergeCell ref="S9:S10"/>
    <mergeCell ref="S14:S15"/>
    <mergeCell ref="P9:P10"/>
    <mergeCell ref="Q9:Q10"/>
    <mergeCell ref="A14:A15"/>
    <mergeCell ref="D14:D15"/>
    <mergeCell ref="E14:E15"/>
    <mergeCell ref="F14:F15"/>
    <mergeCell ref="N14:N15"/>
    <mergeCell ref="P14:P15"/>
    <mergeCell ref="A9:A10"/>
    <mergeCell ref="D9:D10"/>
    <mergeCell ref="E9:E10"/>
    <mergeCell ref="F9:F10"/>
    <mergeCell ref="L9:L10"/>
    <mergeCell ref="M9:M10"/>
    <mergeCell ref="N9:N10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01.09.2019г.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2020-09-24T13:39:54Z</dcterms:modified>
</cp:coreProperties>
</file>